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55" windowWidth="15360" windowHeight="9060" tabRatio="780" activeTab="13"/>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１０表" sheetId="10" r:id="rId10"/>
    <sheet name="第１１表" sheetId="11" r:id="rId11"/>
    <sheet name="第１２表" sheetId="12" r:id="rId12"/>
    <sheet name="第１３表" sheetId="13" r:id="rId13"/>
    <sheet name="第１４表" sheetId="14" r:id="rId14"/>
  </sheets>
  <definedNames>
    <definedName name="_xlnm.Print_Area" localSheetId="9">'第１０表'!$A$1:$Q$38</definedName>
    <definedName name="_xlnm.Print_Area" localSheetId="10">'第１１表'!$A$1:$Q$39</definedName>
    <definedName name="_xlnm.Print_Area" localSheetId="11">'第１２表'!$A$1:$L$41</definedName>
    <definedName name="_xlnm.Print_Area" localSheetId="12">'第１３表'!$A$1:$L$39</definedName>
    <definedName name="_xlnm.Print_Area" localSheetId="13">'第１４表'!$A$1:$O$40</definedName>
    <definedName name="_xlnm.Print_Area" localSheetId="0">'第１表'!$A$1:$R$41</definedName>
    <definedName name="_xlnm.Print_Area" localSheetId="1">'第２表'!$A$1:$T$54</definedName>
    <definedName name="_xlnm.Print_Area" localSheetId="2">'第３表'!$A$1:$S$39</definedName>
    <definedName name="_xlnm.Print_Area" localSheetId="3">'第４表'!$A$1:$M$39</definedName>
    <definedName name="_xlnm.Print_Area" localSheetId="4">'第５表'!$A$1:$Q$104</definedName>
    <definedName name="_xlnm.Print_Area" localSheetId="5">'第６表'!$A$1:$Q$105</definedName>
    <definedName name="_xlnm.Print_Area" localSheetId="6">'第７表'!$A$1:$T$38</definedName>
    <definedName name="_xlnm.Print_Area" localSheetId="7">'第８表'!$A$1:$N$33</definedName>
    <definedName name="_xlnm.Print_Area" localSheetId="8">'第９表'!$A$1:$N$33</definedName>
  </definedNames>
  <calcPr fullCalcOnLoad="1"/>
</workbook>
</file>

<file path=xl/sharedStrings.xml><?xml version="1.0" encoding="utf-8"?>
<sst xmlns="http://schemas.openxmlformats.org/spreadsheetml/2006/main" count="1114" uniqueCount="330">
  <si>
    <t>増減率</t>
  </si>
  <si>
    <t>７年=100</t>
  </si>
  <si>
    <t>個・無家</t>
  </si>
  <si>
    <t>（単位：人、万円、％）</t>
  </si>
  <si>
    <t>従業者規模</t>
  </si>
  <si>
    <t>小規模層</t>
  </si>
  <si>
    <t>中規模層</t>
  </si>
  <si>
    <t>大規模層</t>
  </si>
  <si>
    <t>200～299</t>
  </si>
  <si>
    <t>300～499</t>
  </si>
  <si>
    <t>500～999</t>
  </si>
  <si>
    <t>10０～199</t>
  </si>
  <si>
    <t>　50～ 99</t>
  </si>
  <si>
    <t>　30～ 49</t>
  </si>
  <si>
    <t>　20～ 29</t>
  </si>
  <si>
    <t xml:space="preserve"> 　4～  9</t>
  </si>
  <si>
    <t>　10～ 19</t>
  </si>
  <si>
    <t>従業者規模</t>
  </si>
  <si>
    <t>産業中分類</t>
  </si>
  <si>
    <t>総      数</t>
  </si>
  <si>
    <t>増 減 額</t>
  </si>
  <si>
    <t>指    数</t>
  </si>
  <si>
    <t>事　　　　　　業　　　　　　所　　　　　　数</t>
  </si>
  <si>
    <t>従　　　　　　　業　　　　　　　者　　　　　　　数</t>
  </si>
  <si>
    <t>構 成 比</t>
  </si>
  <si>
    <t>製　　　造　　　品　　　出　　　荷　　　額　　　等</t>
  </si>
  <si>
    <t xml:space="preserve"> 1000～</t>
  </si>
  <si>
    <t>現　　　　　金　　　　　給　　　　　与　　　　　総　　　　　額</t>
  </si>
  <si>
    <t>原　　　　　材　　　　　料　　　　　使　　　　　用　　　　　額　　　　　等</t>
  </si>
  <si>
    <t>総          数</t>
  </si>
  <si>
    <t>現　　　　　金　　　　　給　　　　　与　　　　　総　　　　　額</t>
  </si>
  <si>
    <t>原　　　材　　　料　　　使　　　用　　　額　　　等</t>
  </si>
  <si>
    <t>増 減 率</t>
  </si>
  <si>
    <t>構成比</t>
  </si>
  <si>
    <t>増減率</t>
  </si>
  <si>
    <t>増減数</t>
  </si>
  <si>
    <t>常労者１</t>
  </si>
  <si>
    <t>常労者</t>
  </si>
  <si>
    <t>増減率</t>
  </si>
  <si>
    <t>常労者１</t>
  </si>
  <si>
    <t>人当たり</t>
  </si>
  <si>
    <t>第２表　　従業者数規模別、事業所数・従業者数・製造品出荷額等・現金給与総額・原材料使用額等（従業者４人以上）</t>
  </si>
  <si>
    <t>第４表　　産業中分類別、現金給与総額・原材料使用額等（従業者４人以上）</t>
  </si>
  <si>
    <t xml:space="preserve"> </t>
  </si>
  <si>
    <t>第５表　　市町村別、事業所数・従業者数・製造品出荷額等（従業者４人以上）</t>
  </si>
  <si>
    <t>（単位：人、万円、％）</t>
  </si>
  <si>
    <t>事　　　　　業　　　　　所　　　　　数</t>
  </si>
  <si>
    <t>従　　　　　業　　　　　者　　　　　数</t>
  </si>
  <si>
    <t>製　　　造　　　品　　　出　　　荷　　　額　　　等</t>
  </si>
  <si>
    <t xml:space="preserve"> 市   町   村</t>
  </si>
  <si>
    <t>１２ 年</t>
  </si>
  <si>
    <t>増減数</t>
  </si>
  <si>
    <t>増減率</t>
  </si>
  <si>
    <t>構成比</t>
  </si>
  <si>
    <t>増 減 額</t>
  </si>
  <si>
    <t>総      数</t>
  </si>
  <si>
    <t>市      計</t>
  </si>
  <si>
    <t>郡      計</t>
  </si>
  <si>
    <t>大   分   市</t>
  </si>
  <si>
    <t>別   府   市</t>
  </si>
  <si>
    <t>中   津   市</t>
  </si>
  <si>
    <t>日   田   市</t>
  </si>
  <si>
    <t>佐   伯   市</t>
  </si>
  <si>
    <t>臼   杵   市</t>
  </si>
  <si>
    <t>津 久 見 市</t>
  </si>
  <si>
    <t>竹   田   市</t>
  </si>
  <si>
    <t>豊後高田市</t>
  </si>
  <si>
    <t>杵   築   市</t>
  </si>
  <si>
    <t>宇   佐   市</t>
  </si>
  <si>
    <t>西 国 東 郡</t>
  </si>
  <si>
    <t xml:space="preserve">  大   田   村</t>
  </si>
  <si>
    <t xml:space="preserve">  真   玉   町</t>
  </si>
  <si>
    <t xml:space="preserve">  香 々 地 町</t>
  </si>
  <si>
    <t>東 国 東 郡</t>
  </si>
  <si>
    <t xml:space="preserve">  国   見   町</t>
  </si>
  <si>
    <t xml:space="preserve">  姫   島   村</t>
  </si>
  <si>
    <t xml:space="preserve">  国   東   町</t>
  </si>
  <si>
    <t xml:space="preserve">  武   蔵   町</t>
  </si>
  <si>
    <t xml:space="preserve">  安   岐   町</t>
  </si>
  <si>
    <t>速   見   郡</t>
  </si>
  <si>
    <t xml:space="preserve">  日   出   町</t>
  </si>
  <si>
    <t xml:space="preserve">  山   香   町</t>
  </si>
  <si>
    <t>大   分   郡</t>
  </si>
  <si>
    <t xml:space="preserve">  野 津 原 町</t>
  </si>
  <si>
    <t xml:space="preserve">  挟   間   町</t>
  </si>
  <si>
    <t xml:space="preserve">  庄   内   町</t>
  </si>
  <si>
    <t xml:space="preserve">  湯 布 院 町</t>
  </si>
  <si>
    <t>北 海 部 郡</t>
  </si>
  <si>
    <t xml:space="preserve">  佐 賀 関 町</t>
  </si>
  <si>
    <t>第５表　　市町村別、事業所数・従業者数・製造品出荷額等（従業者４人以上）　　　　　＜つづき＞</t>
  </si>
  <si>
    <t>増 減 数</t>
  </si>
  <si>
    <t>増 減 率</t>
  </si>
  <si>
    <t>構 成 比</t>
  </si>
  <si>
    <t>南 海 部 郡</t>
  </si>
  <si>
    <t xml:space="preserve">  上   浦   町</t>
  </si>
  <si>
    <t xml:space="preserve">  弥   生   町</t>
  </si>
  <si>
    <t xml:space="preserve">  本   匠   村</t>
  </si>
  <si>
    <t xml:space="preserve">  宇   目   町</t>
  </si>
  <si>
    <t xml:space="preserve">  直   川   村</t>
  </si>
  <si>
    <t xml:space="preserve">  鶴   見   町</t>
  </si>
  <si>
    <t xml:space="preserve">  米 水 津 村</t>
  </si>
  <si>
    <t xml:space="preserve">  蒲   江   町</t>
  </si>
  <si>
    <t>大   野   郡</t>
  </si>
  <si>
    <t xml:space="preserve">  野   津   町</t>
  </si>
  <si>
    <t xml:space="preserve">  三   重   町</t>
  </si>
  <si>
    <t xml:space="preserve">  清   川   村</t>
  </si>
  <si>
    <t xml:space="preserve">  緒   方   町</t>
  </si>
  <si>
    <t xml:space="preserve">  朝   地   町</t>
  </si>
  <si>
    <t xml:space="preserve">  大   野   町</t>
  </si>
  <si>
    <t xml:space="preserve">  千   歳   村</t>
  </si>
  <si>
    <t xml:space="preserve">  犬   飼   町</t>
  </si>
  <si>
    <t>直   入   郡</t>
  </si>
  <si>
    <t xml:space="preserve">  荻         町</t>
  </si>
  <si>
    <t xml:space="preserve">  久   住   町</t>
  </si>
  <si>
    <t xml:space="preserve">  直   入   町</t>
  </si>
  <si>
    <t>玖   珠   郡</t>
  </si>
  <si>
    <t xml:space="preserve">  九   重   町</t>
  </si>
  <si>
    <t xml:space="preserve">  玖   珠   町</t>
  </si>
  <si>
    <t>日   田   郡</t>
  </si>
  <si>
    <t xml:space="preserve">  前 津 江 村</t>
  </si>
  <si>
    <t xml:space="preserve">  中 津 江 村</t>
  </si>
  <si>
    <t xml:space="preserve">  上 津 江 村</t>
  </si>
  <si>
    <t xml:space="preserve">  大   山   町</t>
  </si>
  <si>
    <t xml:space="preserve">  天   瀬   町</t>
  </si>
  <si>
    <t>下   毛   郡</t>
  </si>
  <si>
    <t xml:space="preserve">  三   光   村</t>
  </si>
  <si>
    <t xml:space="preserve">  本耶馬渓町</t>
  </si>
  <si>
    <t xml:space="preserve">  山   国   町</t>
  </si>
  <si>
    <t>宇   佐   郡</t>
  </si>
  <si>
    <t xml:space="preserve">  院   内   町</t>
  </si>
  <si>
    <t xml:space="preserve">  安 心 院 町</t>
  </si>
  <si>
    <t>第６表　　市町村別、現金給与総額・原材料使用額等（従業者４人以上）、生産額（従業者３０人以上）</t>
  </si>
  <si>
    <t>現　　　金　　　給　　　与　　　総　　　額</t>
  </si>
  <si>
    <t>原　　　材　　　料　　　使　　　用　　　額　　　等</t>
  </si>
  <si>
    <t>生　　　　　　　産　　　　　　　額</t>
  </si>
  <si>
    <t>１２   年</t>
  </si>
  <si>
    <t>第６表　　市町村別、現金給与総額・原材料使用額等（従業者４人以上）、生産額（従業者３０人以上）　　　　　＜つづき＞</t>
  </si>
  <si>
    <t>第７表　　地区別、事業所数・従業者数・製造品出荷額等・現金給与総額・原材料使用額等（従業者４人以上）</t>
  </si>
  <si>
    <t>従　　　　　　　業　　　　　　　者　　　　　　　数</t>
  </si>
  <si>
    <t>地        区</t>
  </si>
  <si>
    <t>常労者</t>
  </si>
  <si>
    <t>個・無家</t>
  </si>
  <si>
    <t>総        数</t>
  </si>
  <si>
    <t>別杵国東地区</t>
  </si>
  <si>
    <t>大分臼津地区</t>
  </si>
  <si>
    <t>大野直入地区</t>
  </si>
  <si>
    <t>県  北  地  区</t>
  </si>
  <si>
    <t>県  南  地  区</t>
  </si>
  <si>
    <t>日田玖珠地区</t>
  </si>
  <si>
    <t>現　　　　　金　　　　　給　　　　　与　　　　　総　　　　　額</t>
  </si>
  <si>
    <t>常労者１</t>
  </si>
  <si>
    <t>人当たり</t>
  </si>
  <si>
    <t>第８表　　新産業都市地域の年次別、事業所数・従業者数・製造品出荷額等（従業者４人以上）</t>
  </si>
  <si>
    <t>年 次 別</t>
  </si>
  <si>
    <t>県 全 体</t>
  </si>
  <si>
    <t>に 占 め</t>
  </si>
  <si>
    <t>る 割 合</t>
  </si>
  <si>
    <t>　　　　２</t>
  </si>
  <si>
    <t>　　　　３</t>
  </si>
  <si>
    <t>　　　　４</t>
  </si>
  <si>
    <t>　　　　５</t>
  </si>
  <si>
    <t>　　　　６</t>
  </si>
  <si>
    <t>　　　　７</t>
  </si>
  <si>
    <t>　　　　８</t>
  </si>
  <si>
    <t>　　　　９</t>
  </si>
  <si>
    <t>　　　１０</t>
  </si>
  <si>
    <t>　　　１１</t>
  </si>
  <si>
    <t>　　　１２</t>
  </si>
  <si>
    <t>第１０表　　新産業都市地域の産業中分類別、事業所数・従業者数・製造品出荷額等（従業者４人以上）</t>
  </si>
  <si>
    <t>産業中分類</t>
  </si>
  <si>
    <t>１２  年</t>
  </si>
  <si>
    <t>総         数</t>
  </si>
  <si>
    <t xml:space="preserve">  12 食   料    品</t>
  </si>
  <si>
    <t xml:space="preserve">  13 飲料・たばこ</t>
  </si>
  <si>
    <t xml:space="preserve">  14 繊          維</t>
  </si>
  <si>
    <t xml:space="preserve">  15 衣          服</t>
  </si>
  <si>
    <t xml:space="preserve">  16 木          材</t>
  </si>
  <si>
    <t xml:space="preserve">  17 家          具</t>
  </si>
  <si>
    <t xml:space="preserve">  18 ﾊﾟ ﾙ ﾌﾟ ・ 紙</t>
  </si>
  <si>
    <t xml:space="preserve">  19 出 版･印 刷</t>
  </si>
  <si>
    <t xml:space="preserve">  22 ﾌﾟ ﾗ ｽ ﾁ ｯ ｸ</t>
  </si>
  <si>
    <t xml:space="preserve">  23 ゴ ム 製  品</t>
  </si>
  <si>
    <t xml:space="preserve">  24 な め し  革</t>
  </si>
  <si>
    <t xml:space="preserve">  25 窯 業･土 石</t>
  </si>
  <si>
    <t xml:space="preserve">  34 その他製品</t>
  </si>
  <si>
    <t>　</t>
  </si>
  <si>
    <t>（単位：万円、％）</t>
  </si>
  <si>
    <t>事　　業　　所　　数</t>
  </si>
  <si>
    <t>有　　　形　　　固　　　定　　　資　　　産　　　投　　　資　　　総　　　額</t>
  </si>
  <si>
    <t>取      得      額</t>
  </si>
  <si>
    <t>建設仮勘定の</t>
  </si>
  <si>
    <t>Ａ＋Ｂ＋Ｃ</t>
  </si>
  <si>
    <t>土地（Ａ）</t>
  </si>
  <si>
    <t>土地を除く（Ｂ）</t>
  </si>
  <si>
    <t>年間増減（Ｃ）</t>
  </si>
  <si>
    <t>第１３表　　産業中分類別、生産額・敷地面積・建築面積（従業者３０人以上）</t>
  </si>
  <si>
    <t>(単位：万円、％、平方メートル）</t>
  </si>
  <si>
    <t>生　　　　　　　　　　産　　　　　　　　　　額</t>
  </si>
  <si>
    <t>敷 地 面 積 及 び 建 築 面 積</t>
  </si>
  <si>
    <t>敷 地 面 積</t>
  </si>
  <si>
    <t>建 築 面 積</t>
  </si>
  <si>
    <t>延べ建築面積</t>
  </si>
  <si>
    <t>第１４表　　産業中分類別、水源別用水量・用途別用水量（従業者３０人以上）</t>
  </si>
  <si>
    <t>水　　　　　源　　　　　別　　　　　用　　　　　水　　　　　量</t>
  </si>
  <si>
    <t>用　　　　　途　　　　　別　　　　　用　　　　　水　　　　　量</t>
  </si>
  <si>
    <t>事業</t>
  </si>
  <si>
    <t>　淡　　　　　　　　　　　　　　　　　　　水</t>
  </si>
  <si>
    <t>所数</t>
  </si>
  <si>
    <t>淡　水</t>
  </si>
  <si>
    <t>公　共　水　道</t>
  </si>
  <si>
    <t>井戸水</t>
  </si>
  <si>
    <t>その他</t>
  </si>
  <si>
    <t>回収水</t>
  </si>
  <si>
    <t>海   水</t>
  </si>
  <si>
    <t>ボイラ</t>
  </si>
  <si>
    <t>原  料</t>
  </si>
  <si>
    <t>製品処理用水</t>
  </si>
  <si>
    <t>工業用水</t>
  </si>
  <si>
    <t>上水道</t>
  </si>
  <si>
    <t>用  水</t>
  </si>
  <si>
    <t>及び洗浄用水</t>
  </si>
  <si>
    <t>年 度 別</t>
  </si>
  <si>
    <t>指    数</t>
  </si>
  <si>
    <t>名　　　　　目　　　　　金　　　　　額</t>
  </si>
  <si>
    <t>７年=100</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</si>
  <si>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</si>
  <si>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</si>
  <si>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</si>
  <si>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</si>
  <si>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</si>
  <si>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</si>
  <si>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</si>
  <si>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</si>
  <si>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</si>
  <si>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1２</t>
  </si>
  <si>
    <t>第３表　　産業中分類別、事業所数・従業者数・製造品出荷額等（従業者４人以上）</t>
  </si>
  <si>
    <t>増減額</t>
  </si>
  <si>
    <t>　20 化          学</t>
  </si>
  <si>
    <t>　21 石 油・石 炭</t>
  </si>
  <si>
    <t>　26 鉄          鋼</t>
  </si>
  <si>
    <t>　27 非 鉄 金 属</t>
  </si>
  <si>
    <t>　28 金 属 製 品</t>
  </si>
  <si>
    <t>　29 一 般 機 械</t>
  </si>
  <si>
    <t>　30 電 気 機 器</t>
  </si>
  <si>
    <t>　31 輸 送 機 器</t>
  </si>
  <si>
    <t>　32 精 密 機 器</t>
  </si>
  <si>
    <t>大分市</t>
  </si>
  <si>
    <t>別府市</t>
  </si>
  <si>
    <t>杵築市</t>
  </si>
  <si>
    <t/>
  </si>
  <si>
    <t>X</t>
  </si>
  <si>
    <t>中津市</t>
  </si>
  <si>
    <t>日田市</t>
  </si>
  <si>
    <t>佐伯市</t>
  </si>
  <si>
    <t>臼杵市</t>
  </si>
  <si>
    <t>津久見市</t>
  </si>
  <si>
    <t>竹田市</t>
  </si>
  <si>
    <t>宇佐市</t>
  </si>
  <si>
    <t>大田村</t>
  </si>
  <si>
    <t>真玉町</t>
  </si>
  <si>
    <t>香々地町</t>
  </si>
  <si>
    <t xml:space="preserve">  耶 馬 溪 町</t>
  </si>
  <si>
    <t>１３ 年</t>
  </si>
  <si>
    <t>１３   年</t>
  </si>
  <si>
    <t>12  年</t>
  </si>
  <si>
    <t>13  年</t>
  </si>
  <si>
    <t>１２  年</t>
  </si>
  <si>
    <t>１３ 年</t>
  </si>
  <si>
    <t>１３   年</t>
  </si>
  <si>
    <t>１３  年</t>
  </si>
  <si>
    <t>12 年</t>
  </si>
  <si>
    <t>13 年</t>
  </si>
  <si>
    <t>12   年</t>
  </si>
  <si>
    <t>13   年</t>
  </si>
  <si>
    <t>　　　１３</t>
  </si>
  <si>
    <t>　　　１３</t>
  </si>
  <si>
    <t>第９表　　県北地域の年次別、事業所数・従業者数・製造品出荷額等（従業者４人以上）</t>
  </si>
  <si>
    <t>X</t>
  </si>
  <si>
    <t>X</t>
  </si>
  <si>
    <t>１３  年</t>
  </si>
  <si>
    <t>第１１表　　県北国東地域の産業中分類別、事業所数・従業者数・製造品出荷額等（従業者４人以上）</t>
  </si>
  <si>
    <t>（単位：立方メートル／日）</t>
  </si>
  <si>
    <t>冷却用水</t>
  </si>
  <si>
    <t>温調用水</t>
  </si>
  <si>
    <t xml:space="preserve">      1３</t>
  </si>
  <si>
    <t>増減人数</t>
  </si>
  <si>
    <t xml:space="preserve">  12 食   料    品</t>
  </si>
  <si>
    <t>　20 化          学</t>
  </si>
  <si>
    <t>　21 石 油・石 炭</t>
  </si>
  <si>
    <t>　26 鉄          鋼</t>
  </si>
  <si>
    <t>　27 非 鉄 金 属</t>
  </si>
  <si>
    <t>　28 金 属 製 品</t>
  </si>
  <si>
    <t>　29 一 般 機 械</t>
  </si>
  <si>
    <t>　30 電 気 機 器</t>
  </si>
  <si>
    <t>　31 輸 送 機 器</t>
  </si>
  <si>
    <t>　32 精 密 機 器</t>
  </si>
  <si>
    <t>日本銀行製造業産出物価指数
７年＝100</t>
  </si>
  <si>
    <t xml:space="preserve">         これらのことに留意する必要がある</t>
  </si>
  <si>
    <t>第１２表　　産業中分類別有形固定資産投資総額（従業者３０人以上）</t>
  </si>
  <si>
    <t>　　　　　しかしながら</t>
  </si>
  <si>
    <t>　　（注　１）　統計表中の「常労者」とは常用労働者を、「個・無家」とは個人事業主及び無給家族従業者をそれぞれ略称したものである。</t>
  </si>
  <si>
    <t xml:space="preserve">     （注　１)  表頭の「常労者」とは常用労働者を、「個・無家」とは個人事業主及び無給家族従業者を略称したものである。</t>
  </si>
  <si>
    <t>(注　1)    表頭の「個・無家」は、個人事業主及び無給家族従業者を略称したものである。</t>
  </si>
  <si>
    <t>（注）　 実質金額＝名目金額÷日本銀行製造業産出物価指数×１００</t>
  </si>
  <si>
    <t>増 減 額</t>
  </si>
  <si>
    <t>増減人数</t>
  </si>
  <si>
    <t>増減人数</t>
  </si>
  <si>
    <t>（単位：万円、％）</t>
  </si>
  <si>
    <t>（単位：万円、％）</t>
  </si>
  <si>
    <t>（単位：万円、％）</t>
  </si>
  <si>
    <t>（単位：万円、％）</t>
  </si>
  <si>
    <t>製　　　　　　造　　　　　　品　　　　　出　　　　　荷　　　　　額　　　　　等</t>
  </si>
  <si>
    <t>　（　　参　　考　　：　　実　　質　　金　　額　　）　　</t>
  </si>
  <si>
    <t>-</t>
  </si>
  <si>
    <t>　　　　 実質金額の算定は、デフレーターとしてこれまでは日本銀行の国内工業製品卸売物価指数（年平均　7年＝100としたラスパイレス指数）を使用してきたが、</t>
  </si>
  <si>
    <t>(注　２)    事業所によっては従業者規模の異動があるため、前年比較を行うにあたっては留意する必要がある。</t>
  </si>
  <si>
    <t>　　　　 （卸売物価指数は原材料として投入される段階と、製品として産出される両段階をとらえているが、産出物価指数は後者に近い段階をとらえている。）</t>
  </si>
  <si>
    <t>（注）従業者規模の異動も生産額の変動要因となる。（利用上の注意*32）</t>
  </si>
  <si>
    <t>　　　　 ①工業統計調査では企業内取引も製造品出荷額に含めている（利用上の注意*12）のに対して、産出物価指数は企業内取引を調査対象としていない。</t>
  </si>
  <si>
    <t>(注　３)    速報における常用労働者一人当たり現金給与総額は簡便のため現金給与総額を平成１３年１２月３１日現在の常用労働者数で割って算出している。</t>
  </si>
  <si>
    <t>（注　１）　従業者規模の異動も、生産額、敷地面積・建築面積の変動要因となる。（利用上の注意*32）</t>
  </si>
  <si>
    <t>　　（注）　従業者規模の異動も、用水量の変動要因となる。（利用上の注意*32）</t>
  </si>
  <si>
    <t>(注)    速報における常用労働者一人当たり現金給与総額は簡便のため現金給与総額を平成１３年１２月３１日現在の常用労働者数で割って算出している。</t>
  </si>
  <si>
    <t>　 　(注　２)  速報における常用労働者一人当たり現金給与総額は簡便のため現金給与総額を平成１３年１２月３１日現在の常用労働者数で割って算出している。</t>
  </si>
  <si>
    <t>第１表　　年次別、事業所数・従業者数・製造品出荷額等（従業者４人以上）</t>
  </si>
  <si>
    <t>（注　２）　従業者規模の異動も有形固定資産投資総額の変動要因となる。（利用上の注意*32）</t>
  </si>
  <si>
    <t>（注　１）　建設仮勘定は、その全てが有形固定資産の取得に振り替えられるとは限らない。（利用上の注意*22）</t>
  </si>
  <si>
    <t>　　　　 卸売物価指数（なお、平成１４年１２月より企業物価指数に改訂されている）の品目を組み替えて作成される 「産出物価指数」が工業統計で集計している工場出荷額に近い数値で算出</t>
  </si>
  <si>
    <t>　　　　されていることから、平成１３年統計表より本指数を使用している。</t>
  </si>
  <si>
    <t xml:space="preserve">          ②品目により物価指数の変動は異なるが、大分県における製造品の品目構成は、日本銀行が採用している全国平均の品目構成とは異なる。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</si>
</sst>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0;[Red]\-#,##0.0"/>
    <numFmt numFmtId="179" formatCode="0.0_);[Red]\(0.0\)"/>
    <numFmt numFmtId="180" formatCode="0.0;[Red]0.0"/>
    <numFmt numFmtId="181" formatCode="0.0_ ;[Red]\-0.0\ "/>
    <numFmt numFmtId="182" formatCode="0_ "/>
    <numFmt numFmtId="183" formatCode="#,##0_ ;[Red]\-#,##0\ "/>
    <numFmt numFmtId="184" formatCode="[&lt;=999]000;000\-00"/>
    <numFmt numFmtId="185" formatCode="#,##0_ "/>
    <numFmt numFmtId="186" formatCode="_ * #,##0.0_ ;_ * \-#,##0.0_ ;_ * &quot;-&quot;?_ ;_ @_ "/>
    <numFmt numFmtId="187" formatCode="#,##0.0_ ;[Red]\-#,##0.0\ "/>
    <numFmt numFmtId="188" formatCode="&quot;△&quot;\ #,##0;&quot;▲&quot;\ #,##0"/>
    <numFmt numFmtId="189" formatCode="0_);[Red]\(0\)"/>
    <numFmt numFmtId="190" formatCode="0_ ;[Red]\-0\ "/>
    <numFmt numFmtId="191" formatCode="#,##0.0_ "/>
    <numFmt numFmtId="192" formatCode="#,##0;&quot;▲ &quot;#,##0"/>
    <numFmt numFmtId="193" formatCode="0.0;&quot;▲ &quot;0.0"/>
    <numFmt numFmtId="194" formatCode="0.0%"/>
    <numFmt numFmtId="195" formatCode="0.0"/>
    <numFmt numFmtId="196" formatCode="#,##0_);[Red]\(#,##0\)"/>
    <numFmt numFmtId="197" formatCode="#,##0.0_);[Red]\(#,##0.0\)"/>
    <numFmt numFmtId="198" formatCode="#,##0.0"/>
    <numFmt numFmtId="199" formatCode="#,##0.000_ ;[Red]\-#,##0.000\ "/>
    <numFmt numFmtId="200" formatCode="0.0000000_ ;[Red]\-0.0000000\ "/>
  </numFmts>
  <fonts count="10">
    <font>
      <sz val="11"/>
      <name val="ＭＳ Ｐゴシック"/>
      <family val="3"/>
    </font>
    <font>
      <sz val="6"/>
      <name val="ＭＳ Ｐゴシック"/>
      <family val="3"/>
    </font>
    <font>
      <sz val="11"/>
      <color indexed="10"/>
      <name val="ＭＳ Ｐゴシック"/>
      <family val="3"/>
    </font>
    <font>
      <sz val="9"/>
      <name val="ＭＳ Ｐゴシック"/>
      <family val="3"/>
    </font>
    <font>
      <sz val="10"/>
      <name val="ＭＳ Ｐゴシック"/>
      <family val="3"/>
    </font>
    <font>
      <sz val="6"/>
      <name val="ＭＳ Ｐ明朝"/>
      <family val="1"/>
    </font>
    <font>
      <u val="single"/>
      <sz val="8.25"/>
      <color indexed="12"/>
      <name val="ＭＳ Ｐゴシック"/>
      <family val="3"/>
    </font>
    <font>
      <u val="single"/>
      <sz val="8.25"/>
      <color indexed="36"/>
      <name val="ＭＳ Ｐゴシック"/>
      <family val="3"/>
    </font>
    <font>
      <u val="single"/>
      <sz val="11"/>
      <color indexed="12"/>
      <name val="ＭＳ Ｐゴシック"/>
      <family val="3"/>
    </font>
    <font>
      <sz val="11"/>
      <color indexed="12"/>
      <name val="ＭＳ Ｐゴシック"/>
      <family val="3"/>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82">
    <xf numFmtId="0" fontId="0" fillId="0" borderId="0" xfId="0" applyAlignment="1">
      <alignment/>
    </xf>
    <xf numFmtId="0" fontId="0" fillId="2" borderId="1" xfId="0" applyFill="1" applyBorder="1" applyAlignment="1">
      <alignment horizontal="center"/>
    </xf>
    <xf numFmtId="0" fontId="0" fillId="2" borderId="0" xfId="0" applyFill="1" applyAlignment="1">
      <alignment/>
    </xf>
    <xf numFmtId="0" fontId="0" fillId="2" borderId="0" xfId="0" applyFill="1" applyBorder="1" applyAlignment="1">
      <alignment/>
    </xf>
    <xf numFmtId="0" fontId="0" fillId="2" borderId="2" xfId="0" applyFill="1" applyBorder="1" applyAlignment="1">
      <alignment/>
    </xf>
    <xf numFmtId="0" fontId="0" fillId="2" borderId="0" xfId="0" applyFill="1" applyBorder="1" applyAlignment="1">
      <alignment horizontal="right"/>
    </xf>
    <xf numFmtId="0" fontId="0" fillId="2" borderId="3" xfId="0" applyFill="1" applyBorder="1" applyAlignment="1">
      <alignment/>
    </xf>
    <xf numFmtId="0" fontId="0" fillId="2" borderId="4" xfId="0" applyFill="1" applyBorder="1" applyAlignment="1">
      <alignment horizontal="center"/>
    </xf>
    <xf numFmtId="0" fontId="0" fillId="2" borderId="5" xfId="0" applyFill="1" applyBorder="1" applyAlignment="1">
      <alignment/>
    </xf>
    <xf numFmtId="0" fontId="0" fillId="2" borderId="5" xfId="0" applyFill="1" applyBorder="1" applyAlignment="1">
      <alignment horizontal="center"/>
    </xf>
    <xf numFmtId="0" fontId="0" fillId="2" borderId="6" xfId="0" applyFill="1" applyBorder="1" applyAlignment="1">
      <alignment/>
    </xf>
    <xf numFmtId="0" fontId="0" fillId="2" borderId="7" xfId="0" applyFill="1" applyBorder="1" applyAlignment="1">
      <alignment/>
    </xf>
    <xf numFmtId="0" fontId="0" fillId="2" borderId="7" xfId="0" applyFill="1" applyBorder="1" applyAlignment="1">
      <alignment horizontal="center"/>
    </xf>
    <xf numFmtId="0" fontId="0" fillId="2" borderId="4" xfId="0" applyFill="1" applyBorder="1" applyAlignment="1">
      <alignment/>
    </xf>
    <xf numFmtId="38" fontId="0" fillId="2" borderId="1" xfId="17" applyFill="1" applyBorder="1" applyAlignment="1">
      <alignment/>
    </xf>
    <xf numFmtId="38" fontId="0" fillId="2" borderId="8" xfId="17" applyFill="1" applyBorder="1" applyAlignment="1">
      <alignment/>
    </xf>
    <xf numFmtId="178" fontId="0" fillId="2" borderId="8" xfId="17" applyNumberFormat="1" applyFill="1" applyBorder="1" applyAlignment="1">
      <alignment/>
    </xf>
    <xf numFmtId="38" fontId="0" fillId="2" borderId="9" xfId="17" applyFill="1" applyBorder="1" applyAlignment="1">
      <alignment/>
    </xf>
    <xf numFmtId="0" fontId="0" fillId="2" borderId="5" xfId="0" applyFill="1" applyBorder="1" applyAlignment="1" quotePrefix="1">
      <alignment/>
    </xf>
    <xf numFmtId="38" fontId="0" fillId="2" borderId="3" xfId="17" applyFill="1" applyBorder="1" applyAlignment="1">
      <alignment vertical="center"/>
    </xf>
    <xf numFmtId="38" fontId="0" fillId="2" borderId="0" xfId="17" applyFill="1" applyBorder="1" applyAlignment="1">
      <alignment vertical="center"/>
    </xf>
    <xf numFmtId="178" fontId="0" fillId="2" borderId="0" xfId="17" applyNumberFormat="1" applyFill="1" applyBorder="1" applyAlignment="1">
      <alignment vertical="center"/>
    </xf>
    <xf numFmtId="178" fontId="0" fillId="2" borderId="10" xfId="17" applyNumberFormat="1" applyFill="1" applyBorder="1" applyAlignment="1">
      <alignment vertical="center"/>
    </xf>
    <xf numFmtId="38" fontId="0" fillId="2" borderId="0" xfId="17" applyFill="1" applyBorder="1" applyAlignment="1">
      <alignment/>
    </xf>
    <xf numFmtId="176" fontId="0" fillId="2" borderId="5" xfId="0" applyNumberFormat="1" applyFill="1" applyBorder="1" applyAlignment="1">
      <alignment vertical="center"/>
    </xf>
    <xf numFmtId="176" fontId="0" fillId="2" borderId="0" xfId="0" applyNumberFormat="1" applyFill="1" applyAlignment="1">
      <alignment/>
    </xf>
    <xf numFmtId="178" fontId="0" fillId="2" borderId="5" xfId="17" applyNumberFormat="1" applyFill="1" applyBorder="1" applyAlignment="1">
      <alignment vertical="center"/>
    </xf>
    <xf numFmtId="38" fontId="0" fillId="2" borderId="3" xfId="17" applyFill="1" applyBorder="1" applyAlignment="1">
      <alignment vertical="center"/>
    </xf>
    <xf numFmtId="0" fontId="0" fillId="2" borderId="0" xfId="0" applyFill="1" applyBorder="1" applyAlignment="1">
      <alignment vertical="center"/>
    </xf>
    <xf numFmtId="38" fontId="0" fillId="2" borderId="10" xfId="17" applyFill="1" applyBorder="1" applyAlignment="1">
      <alignment vertical="center"/>
    </xf>
    <xf numFmtId="38" fontId="0" fillId="2" borderId="5" xfId="17" applyFill="1" applyBorder="1" applyAlignment="1">
      <alignment vertical="center"/>
    </xf>
    <xf numFmtId="38" fontId="0" fillId="2" borderId="6" xfId="17" applyFill="1" applyBorder="1" applyAlignment="1">
      <alignment/>
    </xf>
    <xf numFmtId="38" fontId="0" fillId="2" borderId="2" xfId="17" applyFill="1" applyBorder="1" applyAlignment="1">
      <alignment/>
    </xf>
    <xf numFmtId="38" fontId="0" fillId="2" borderId="11" xfId="17" applyFill="1" applyBorder="1" applyAlignment="1">
      <alignment/>
    </xf>
    <xf numFmtId="0" fontId="0" fillId="2" borderId="11" xfId="0" applyFill="1" applyBorder="1" applyAlignment="1">
      <alignment/>
    </xf>
    <xf numFmtId="0" fontId="0" fillId="2" borderId="0" xfId="0" applyFill="1" applyAlignment="1">
      <alignment horizontal="left"/>
    </xf>
    <xf numFmtId="0" fontId="0" fillId="2" borderId="0" xfId="0" applyFill="1" applyAlignment="1">
      <alignment horizontal="right"/>
    </xf>
    <xf numFmtId="0" fontId="0" fillId="2" borderId="12" xfId="0" applyFill="1" applyBorder="1" applyAlignment="1">
      <alignment/>
    </xf>
    <xf numFmtId="0" fontId="0" fillId="2" borderId="13" xfId="0" applyFill="1" applyBorder="1" applyAlignment="1">
      <alignment horizontal="center"/>
    </xf>
    <xf numFmtId="0" fontId="0" fillId="2" borderId="13" xfId="0" applyFill="1" applyBorder="1" applyAlignment="1">
      <alignment/>
    </xf>
    <xf numFmtId="41" fontId="0" fillId="2" borderId="1" xfId="17" applyNumberFormat="1" applyFill="1" applyBorder="1" applyAlignment="1">
      <alignment/>
    </xf>
    <xf numFmtId="41" fontId="0" fillId="2" borderId="8" xfId="0" applyNumberFormat="1" applyFill="1" applyBorder="1" applyAlignment="1">
      <alignment/>
    </xf>
    <xf numFmtId="186" fontId="0" fillId="2" borderId="8" xfId="0" applyNumberFormat="1" applyFill="1" applyBorder="1" applyAlignment="1">
      <alignment/>
    </xf>
    <xf numFmtId="186" fontId="0" fillId="2" borderId="9" xfId="0" applyNumberFormat="1" applyFill="1" applyBorder="1" applyAlignment="1">
      <alignment/>
    </xf>
    <xf numFmtId="38" fontId="0" fillId="2" borderId="8" xfId="17" applyFill="1" applyBorder="1" applyAlignment="1">
      <alignment/>
    </xf>
    <xf numFmtId="0" fontId="0" fillId="2" borderId="8" xfId="0" applyFill="1" applyBorder="1" applyAlignment="1">
      <alignment/>
    </xf>
    <xf numFmtId="0" fontId="0" fillId="2" borderId="9" xfId="0" applyFill="1" applyBorder="1" applyAlignment="1">
      <alignment/>
    </xf>
    <xf numFmtId="41" fontId="0" fillId="2" borderId="0" xfId="0" applyNumberFormat="1" applyFill="1" applyBorder="1" applyAlignment="1">
      <alignment/>
    </xf>
    <xf numFmtId="187" fontId="0" fillId="2" borderId="0" xfId="0" applyNumberFormat="1" applyFill="1" applyBorder="1" applyAlignment="1">
      <alignment/>
    </xf>
    <xf numFmtId="181" fontId="0" fillId="2" borderId="10" xfId="0" applyNumberFormat="1" applyFill="1" applyBorder="1" applyAlignment="1">
      <alignment/>
    </xf>
    <xf numFmtId="183" fontId="0" fillId="2" borderId="0" xfId="17" applyNumberFormat="1" applyFill="1" applyBorder="1" applyAlignment="1">
      <alignment/>
    </xf>
    <xf numFmtId="38" fontId="0" fillId="2" borderId="0" xfId="0" applyNumberFormat="1" applyFill="1" applyBorder="1" applyAlignment="1">
      <alignment/>
    </xf>
    <xf numFmtId="181" fontId="0" fillId="2" borderId="0" xfId="0" applyNumberFormat="1" applyFill="1" applyBorder="1" applyAlignment="1">
      <alignment/>
    </xf>
    <xf numFmtId="181" fontId="0" fillId="2" borderId="0" xfId="0" applyNumberFormat="1" applyFill="1" applyAlignment="1">
      <alignment/>
    </xf>
    <xf numFmtId="181" fontId="2" fillId="2" borderId="10" xfId="0" applyNumberFormat="1" applyFont="1" applyFill="1" applyBorder="1" applyAlignment="1">
      <alignment/>
    </xf>
    <xf numFmtId="183" fontId="0" fillId="2" borderId="0" xfId="0" applyNumberFormat="1" applyFill="1" applyBorder="1" applyAlignment="1">
      <alignment/>
    </xf>
    <xf numFmtId="0" fontId="0" fillId="2" borderId="5" xfId="0" applyFill="1" applyBorder="1" applyAlignment="1" quotePrefix="1">
      <alignment horizontal="center"/>
    </xf>
    <xf numFmtId="41" fontId="0" fillId="2" borderId="0" xfId="0" applyNumberFormat="1" applyFill="1" applyAlignment="1">
      <alignment/>
    </xf>
    <xf numFmtId="0" fontId="0" fillId="2" borderId="5" xfId="0" applyFill="1" applyBorder="1" applyAlignment="1">
      <alignment horizontal="left"/>
    </xf>
    <xf numFmtId="41" fontId="0" fillId="2" borderId="2" xfId="0" applyNumberFormat="1" applyFill="1" applyBorder="1" applyAlignment="1">
      <alignment/>
    </xf>
    <xf numFmtId="186" fontId="0" fillId="2" borderId="2" xfId="0" applyNumberFormat="1" applyFill="1" applyBorder="1" applyAlignment="1">
      <alignment/>
    </xf>
    <xf numFmtId="186" fontId="0" fillId="2" borderId="11" xfId="0" applyNumberFormat="1" applyFill="1" applyBorder="1" applyAlignment="1">
      <alignment/>
    </xf>
    <xf numFmtId="38" fontId="0" fillId="2" borderId="2" xfId="17" applyFill="1" applyBorder="1" applyAlignment="1">
      <alignment/>
    </xf>
    <xf numFmtId="0" fontId="0" fillId="2" borderId="10" xfId="0" applyFill="1" applyBorder="1" applyAlignment="1">
      <alignment/>
    </xf>
    <xf numFmtId="0" fontId="0" fillId="2" borderId="4" xfId="0" applyFill="1" applyBorder="1" applyAlignment="1">
      <alignment/>
    </xf>
    <xf numFmtId="0" fontId="0" fillId="2" borderId="7" xfId="0" applyFill="1" applyBorder="1" applyAlignment="1">
      <alignment/>
    </xf>
    <xf numFmtId="182" fontId="0" fillId="2" borderId="9" xfId="0" applyNumberFormat="1" applyFill="1" applyBorder="1" applyAlignment="1">
      <alignment/>
    </xf>
    <xf numFmtId="182" fontId="0" fillId="2" borderId="0" xfId="0" applyNumberFormat="1" applyFill="1" applyAlignment="1">
      <alignment/>
    </xf>
    <xf numFmtId="183" fontId="0" fillId="2" borderId="0" xfId="17" applyNumberFormat="1" applyFill="1" applyBorder="1" applyAlignment="1">
      <alignment/>
    </xf>
    <xf numFmtId="182" fontId="0" fillId="2" borderId="10" xfId="0" applyNumberFormat="1" applyFill="1" applyBorder="1" applyAlignment="1">
      <alignment/>
    </xf>
    <xf numFmtId="38" fontId="0" fillId="2" borderId="0" xfId="17" applyFill="1" applyBorder="1" applyAlignment="1">
      <alignment horizontal="right"/>
    </xf>
    <xf numFmtId="38" fontId="0" fillId="2" borderId="0" xfId="0" applyNumberFormat="1" applyFill="1" applyAlignment="1">
      <alignment/>
    </xf>
    <xf numFmtId="181" fontId="2" fillId="2" borderId="0" xfId="0" applyNumberFormat="1" applyFont="1" applyFill="1" applyBorder="1" applyAlignment="1">
      <alignment/>
    </xf>
    <xf numFmtId="182" fontId="0" fillId="2" borderId="11" xfId="0" applyNumberFormat="1" applyFill="1" applyBorder="1" applyAlignment="1">
      <alignment/>
    </xf>
    <xf numFmtId="0" fontId="0" fillId="2" borderId="0" xfId="0" applyFont="1" applyFill="1" applyAlignment="1">
      <alignment/>
    </xf>
    <xf numFmtId="38" fontId="0" fillId="2" borderId="0" xfId="17" applyFont="1" applyFill="1" applyAlignment="1">
      <alignment/>
    </xf>
    <xf numFmtId="38" fontId="2" fillId="2" borderId="0" xfId="17" applyFont="1" applyFill="1" applyAlignment="1">
      <alignment/>
    </xf>
    <xf numFmtId="38" fontId="0" fillId="2" borderId="0" xfId="17" applyFill="1" applyAlignment="1">
      <alignment/>
    </xf>
    <xf numFmtId="38" fontId="3" fillId="2" borderId="0" xfId="17" applyFont="1" applyFill="1" applyAlignment="1">
      <alignment/>
    </xf>
    <xf numFmtId="38" fontId="4" fillId="2" borderId="0" xfId="17" applyFont="1" applyFill="1" applyAlignment="1">
      <alignment/>
    </xf>
    <xf numFmtId="0" fontId="2" fillId="2" borderId="0" xfId="0" applyFont="1" applyFill="1" applyAlignment="1">
      <alignment/>
    </xf>
    <xf numFmtId="41" fontId="0" fillId="2" borderId="0" xfId="17" applyNumberFormat="1" applyFill="1" applyBorder="1" applyAlignment="1">
      <alignment/>
    </xf>
    <xf numFmtId="194" fontId="0" fillId="2" borderId="0" xfId="0" applyNumberFormat="1" applyFill="1" applyAlignment="1">
      <alignment/>
    </xf>
    <xf numFmtId="0" fontId="0" fillId="2" borderId="5" xfId="0" applyFont="1" applyFill="1" applyBorder="1" applyAlignment="1">
      <alignment/>
    </xf>
    <xf numFmtId="41" fontId="0" fillId="2" borderId="0" xfId="17" applyNumberFormat="1" applyFill="1" applyBorder="1" applyAlignment="1">
      <alignment horizontal="right"/>
    </xf>
    <xf numFmtId="200" fontId="0" fillId="2" borderId="0" xfId="0" applyNumberFormat="1" applyFill="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2" borderId="12" xfId="0" applyFill="1" applyBorder="1" applyAlignment="1">
      <alignment horizontal="center"/>
    </xf>
    <xf numFmtId="0" fontId="0" fillId="2" borderId="1" xfId="0" applyFill="1" applyBorder="1" applyAlignment="1">
      <alignment/>
    </xf>
    <xf numFmtId="38" fontId="0" fillId="2" borderId="3" xfId="17" applyFill="1" applyBorder="1" applyAlignment="1">
      <alignment/>
    </xf>
    <xf numFmtId="38" fontId="0" fillId="2" borderId="0" xfId="17" applyFont="1" applyFill="1" applyBorder="1" applyAlignment="1">
      <alignment/>
    </xf>
    <xf numFmtId="38" fontId="0" fillId="2" borderId="0" xfId="17" applyFill="1" applyBorder="1" applyAlignment="1">
      <alignment horizontal="right"/>
    </xf>
    <xf numFmtId="38" fontId="0" fillId="2" borderId="6" xfId="17" applyFill="1" applyBorder="1" applyAlignment="1">
      <alignment/>
    </xf>
    <xf numFmtId="0" fontId="0" fillId="2" borderId="0" xfId="0" applyFont="1" applyFill="1" applyAlignment="1">
      <alignment horizontal="right"/>
    </xf>
    <xf numFmtId="0" fontId="0" fillId="2" borderId="4" xfId="0" applyFont="1" applyFill="1" applyBorder="1" applyAlignment="1">
      <alignment/>
    </xf>
    <xf numFmtId="0" fontId="0" fillId="2" borderId="1" xfId="0" applyFont="1" applyFill="1" applyBorder="1" applyAlignment="1">
      <alignment horizontal="center"/>
    </xf>
    <xf numFmtId="0" fontId="0" fillId="2" borderId="0" xfId="0" applyFont="1" applyFill="1" applyBorder="1" applyAlignment="1">
      <alignment/>
    </xf>
    <xf numFmtId="0" fontId="0" fillId="2" borderId="12" xfId="0" applyFont="1" applyFill="1" applyBorder="1" applyAlignment="1">
      <alignment/>
    </xf>
    <xf numFmtId="0" fontId="0" fillId="2" borderId="10" xfId="0" applyFont="1" applyFill="1" applyBorder="1" applyAlignment="1">
      <alignment/>
    </xf>
    <xf numFmtId="0" fontId="0" fillId="2" borderId="7" xfId="0" applyFont="1" applyFill="1" applyBorder="1" applyAlignment="1">
      <alignment/>
    </xf>
    <xf numFmtId="0" fontId="0" fillId="2" borderId="6" xfId="0" applyFont="1" applyFill="1" applyBorder="1" applyAlignment="1">
      <alignment/>
    </xf>
    <xf numFmtId="0" fontId="0" fillId="2" borderId="13" xfId="0" applyFont="1" applyFill="1" applyBorder="1" applyAlignment="1">
      <alignment horizontal="center"/>
    </xf>
    <xf numFmtId="0" fontId="0" fillId="2" borderId="9" xfId="0" applyFont="1" applyFill="1" applyBorder="1" applyAlignment="1">
      <alignment/>
    </xf>
    <xf numFmtId="38" fontId="0" fillId="2" borderId="0" xfId="17" applyFont="1" applyFill="1" applyBorder="1" applyAlignment="1">
      <alignment/>
    </xf>
    <xf numFmtId="0" fontId="0" fillId="2" borderId="5" xfId="0" applyFont="1" applyFill="1" applyBorder="1" applyAlignment="1">
      <alignment horizontal="center"/>
    </xf>
    <xf numFmtId="181" fontId="0" fillId="2" borderId="0" xfId="0" applyNumberFormat="1" applyFont="1" applyFill="1" applyBorder="1" applyAlignment="1">
      <alignment/>
    </xf>
    <xf numFmtId="181" fontId="0" fillId="2" borderId="10" xfId="0" applyNumberFormat="1" applyFont="1" applyFill="1" applyBorder="1" applyAlignment="1">
      <alignment/>
    </xf>
    <xf numFmtId="0" fontId="0" fillId="2" borderId="5" xfId="0" applyFont="1" applyFill="1" applyBorder="1" applyAlignment="1">
      <alignment horizontal="distributed" vertical="center"/>
    </xf>
    <xf numFmtId="38" fontId="0" fillId="2" borderId="0" xfId="0" applyNumberFormat="1" applyFont="1" applyFill="1" applyAlignment="1">
      <alignment/>
    </xf>
    <xf numFmtId="41" fontId="0" fillId="2" borderId="0" xfId="17" applyNumberFormat="1" applyFont="1" applyFill="1" applyBorder="1" applyAlignment="1">
      <alignment horizontal="right"/>
    </xf>
    <xf numFmtId="0" fontId="0" fillId="2" borderId="13" xfId="0" applyFont="1" applyFill="1" applyBorder="1" applyAlignment="1">
      <alignment/>
    </xf>
    <xf numFmtId="41" fontId="0" fillId="2" borderId="0" xfId="0" applyNumberFormat="1" applyFill="1" applyAlignment="1">
      <alignment horizontal="right"/>
    </xf>
    <xf numFmtId="41" fontId="0" fillId="2" borderId="4" xfId="0" applyNumberFormat="1" applyFill="1" applyBorder="1" applyAlignment="1">
      <alignment/>
    </xf>
    <xf numFmtId="41" fontId="0" fillId="2" borderId="5" xfId="0" applyNumberFormat="1" applyFill="1" applyBorder="1" applyAlignment="1">
      <alignment/>
    </xf>
    <xf numFmtId="41" fontId="0" fillId="2" borderId="1" xfId="0" applyNumberFormat="1" applyFill="1" applyBorder="1" applyAlignment="1">
      <alignment horizontal="center"/>
    </xf>
    <xf numFmtId="41" fontId="0" fillId="2" borderId="12" xfId="0" applyNumberFormat="1" applyFill="1" applyBorder="1" applyAlignment="1">
      <alignment/>
    </xf>
    <xf numFmtId="41" fontId="0" fillId="2" borderId="10" xfId="0" applyNumberFormat="1" applyFill="1" applyBorder="1" applyAlignment="1">
      <alignment/>
    </xf>
    <xf numFmtId="41" fontId="0" fillId="2" borderId="7" xfId="0" applyNumberFormat="1" applyFill="1" applyBorder="1" applyAlignment="1">
      <alignment/>
    </xf>
    <xf numFmtId="41" fontId="0" fillId="2" borderId="6" xfId="0" applyNumberFormat="1" applyFill="1" applyBorder="1" applyAlignment="1">
      <alignment/>
    </xf>
    <xf numFmtId="41" fontId="0" fillId="2" borderId="13" xfId="0" applyNumberFormat="1" applyFill="1" applyBorder="1" applyAlignment="1">
      <alignment horizontal="center"/>
    </xf>
    <xf numFmtId="38" fontId="0" fillId="2" borderId="3" xfId="17" applyFill="1" applyBorder="1" applyAlignment="1">
      <alignment horizontal="right"/>
    </xf>
    <xf numFmtId="41" fontId="0" fillId="2" borderId="9" xfId="0" applyNumberFormat="1" applyFill="1" applyBorder="1" applyAlignment="1">
      <alignment/>
    </xf>
    <xf numFmtId="41" fontId="0" fillId="2" borderId="5" xfId="0" applyNumberFormat="1" applyFill="1" applyBorder="1" applyAlignment="1">
      <alignment horizontal="center"/>
    </xf>
    <xf numFmtId="41" fontId="2" fillId="2" borderId="0" xfId="17" applyNumberFormat="1" applyFont="1" applyFill="1" applyBorder="1" applyAlignment="1">
      <alignment/>
    </xf>
    <xf numFmtId="38" fontId="0" fillId="2" borderId="0" xfId="17" applyFill="1" applyBorder="1" applyAlignment="1">
      <alignment/>
    </xf>
    <xf numFmtId="179" fontId="0" fillId="2" borderId="0" xfId="17" applyNumberFormat="1" applyFill="1" applyBorder="1" applyAlignment="1">
      <alignment/>
    </xf>
    <xf numFmtId="38" fontId="0" fillId="2" borderId="3" xfId="17" applyFill="1" applyBorder="1" applyAlignment="1">
      <alignment/>
    </xf>
    <xf numFmtId="180" fontId="0" fillId="2" borderId="0" xfId="17" applyNumberFormat="1" applyFill="1" applyBorder="1" applyAlignment="1">
      <alignment/>
    </xf>
    <xf numFmtId="180" fontId="0" fillId="2" borderId="10" xfId="17" applyNumberFormat="1" applyFill="1" applyBorder="1" applyAlignment="1">
      <alignment/>
    </xf>
    <xf numFmtId="180" fontId="0" fillId="2" borderId="0" xfId="0" applyNumberFormat="1" applyFill="1" applyBorder="1" applyAlignment="1">
      <alignment/>
    </xf>
    <xf numFmtId="179" fontId="0" fillId="2" borderId="0" xfId="0" applyNumberFormat="1" applyFill="1" applyBorder="1" applyAlignment="1">
      <alignment/>
    </xf>
    <xf numFmtId="179" fontId="0" fillId="2" borderId="10" xfId="0" applyNumberFormat="1" applyFill="1" applyBorder="1" applyAlignment="1">
      <alignment/>
    </xf>
    <xf numFmtId="180" fontId="0" fillId="2" borderId="10" xfId="0" applyNumberFormat="1" applyFill="1" applyBorder="1" applyAlignment="1">
      <alignment/>
    </xf>
    <xf numFmtId="179" fontId="0" fillId="2" borderId="0" xfId="0" applyNumberFormat="1" applyFill="1" applyAlignment="1">
      <alignment/>
    </xf>
    <xf numFmtId="0" fontId="0" fillId="2" borderId="2" xfId="0" applyFill="1" applyBorder="1" applyAlignment="1">
      <alignment horizontal="right"/>
    </xf>
    <xf numFmtId="182" fontId="0" fillId="2" borderId="0" xfId="0" applyNumberFormat="1" applyFill="1" applyBorder="1" applyAlignment="1">
      <alignment/>
    </xf>
    <xf numFmtId="0" fontId="0" fillId="2" borderId="13" xfId="0" applyFill="1" applyBorder="1" applyAlignment="1">
      <alignment/>
    </xf>
    <xf numFmtId="0" fontId="0" fillId="2" borderId="0" xfId="0" applyFill="1" applyBorder="1" applyAlignment="1" applyProtection="1">
      <alignment horizontal="left"/>
      <protection/>
    </xf>
    <xf numFmtId="181" fontId="0" fillId="2" borderId="10" xfId="0" applyNumberFormat="1" applyFill="1" applyBorder="1" applyAlignment="1">
      <alignment horizontal="right"/>
    </xf>
    <xf numFmtId="187" fontId="0" fillId="2" borderId="0" xfId="0" applyNumberFormat="1" applyFill="1" applyAlignment="1">
      <alignment/>
    </xf>
    <xf numFmtId="187" fontId="0" fillId="2" borderId="10" xfId="0" applyNumberFormat="1" applyFill="1" applyBorder="1" applyAlignment="1">
      <alignment/>
    </xf>
    <xf numFmtId="176" fontId="0" fillId="2" borderId="2" xfId="0" applyNumberFormat="1" applyFill="1" applyBorder="1" applyAlignment="1">
      <alignment/>
    </xf>
    <xf numFmtId="0" fontId="0" fillId="2" borderId="0" xfId="0" applyFill="1" applyAlignment="1">
      <alignment horizontal="center"/>
    </xf>
    <xf numFmtId="183" fontId="0" fillId="2" borderId="0" xfId="0" applyNumberFormat="1" applyFill="1" applyAlignment="1">
      <alignment/>
    </xf>
    <xf numFmtId="183" fontId="0" fillId="2" borderId="6" xfId="0" applyNumberFormat="1" applyFill="1" applyBorder="1" applyAlignment="1">
      <alignment/>
    </xf>
    <xf numFmtId="181" fontId="0" fillId="2" borderId="0" xfId="0" applyNumberFormat="1" applyFill="1" applyBorder="1" applyAlignment="1">
      <alignment horizontal="right"/>
    </xf>
    <xf numFmtId="183" fontId="0" fillId="2" borderId="2" xfId="0" applyNumberFormat="1" applyFill="1" applyBorder="1" applyAlignment="1">
      <alignment/>
    </xf>
    <xf numFmtId="0" fontId="3" fillId="2" borderId="0" xfId="0" applyFont="1" applyFill="1" applyAlignment="1">
      <alignment/>
    </xf>
    <xf numFmtId="0" fontId="0" fillId="2" borderId="1" xfId="0" applyFill="1" applyBorder="1" applyAlignment="1">
      <alignment horizontal="right"/>
    </xf>
    <xf numFmtId="0" fontId="0" fillId="2" borderId="8" xfId="0" applyFill="1" applyBorder="1" applyAlignment="1">
      <alignment horizontal="right"/>
    </xf>
    <xf numFmtId="0" fontId="0" fillId="2" borderId="9" xfId="0" applyFill="1" applyBorder="1" applyAlignment="1">
      <alignment horizontal="right"/>
    </xf>
    <xf numFmtId="41" fontId="0" fillId="2" borderId="0" xfId="17" applyNumberFormat="1" applyFill="1" applyAlignment="1">
      <alignment/>
    </xf>
    <xf numFmtId="0" fontId="0" fillId="2" borderId="0" xfId="0" applyNumberFormat="1" applyFill="1" applyAlignment="1">
      <alignment/>
    </xf>
    <xf numFmtId="3" fontId="0" fillId="2" borderId="0" xfId="0" applyNumberFormat="1" applyFill="1" applyAlignment="1">
      <alignment horizontal="right"/>
    </xf>
    <xf numFmtId="0" fontId="0" fillId="2" borderId="0" xfId="0" applyNumberFormat="1" applyFill="1" applyAlignment="1">
      <alignment horizontal="right"/>
    </xf>
    <xf numFmtId="38" fontId="0" fillId="2" borderId="10" xfId="17" applyFill="1" applyBorder="1" applyAlignment="1">
      <alignment horizontal="right"/>
    </xf>
    <xf numFmtId="41" fontId="0" fillId="2" borderId="10" xfId="17" applyNumberFormat="1" applyFill="1" applyBorder="1" applyAlignment="1">
      <alignment/>
    </xf>
    <xf numFmtId="0" fontId="0" fillId="2" borderId="4" xfId="0" applyFill="1" applyBorder="1" applyAlignment="1">
      <alignment horizontal="right"/>
    </xf>
    <xf numFmtId="0" fontId="0" fillId="2" borderId="15" xfId="0" applyFill="1" applyBorder="1" applyAlignment="1">
      <alignment/>
    </xf>
    <xf numFmtId="0" fontId="0" fillId="2" borderId="3" xfId="0" applyFill="1" applyBorder="1" applyAlignment="1">
      <alignment horizontal="center"/>
    </xf>
    <xf numFmtId="0" fontId="0" fillId="2" borderId="7" xfId="0" applyFill="1" applyBorder="1" applyAlignment="1">
      <alignment horizontal="right"/>
    </xf>
    <xf numFmtId="41" fontId="0" fillId="2" borderId="5" xfId="17" applyNumberFormat="1" applyFill="1" applyBorder="1" applyAlignment="1">
      <alignment horizontal="right"/>
    </xf>
    <xf numFmtId="41" fontId="0" fillId="2" borderId="10" xfId="17" applyNumberFormat="1" applyFill="1" applyBorder="1" applyAlignment="1">
      <alignment horizontal="right"/>
    </xf>
    <xf numFmtId="38" fontId="0" fillId="2" borderId="5" xfId="17" applyFill="1" applyBorder="1" applyAlignment="1">
      <alignment horizontal="right"/>
    </xf>
    <xf numFmtId="41" fontId="0" fillId="2" borderId="5" xfId="17" applyNumberFormat="1" applyFont="1" applyFill="1" applyBorder="1" applyAlignment="1">
      <alignment horizontal="right"/>
    </xf>
    <xf numFmtId="41" fontId="0" fillId="2" borderId="7" xfId="17" applyNumberFormat="1" applyFill="1" applyBorder="1" applyAlignment="1">
      <alignment horizontal="right"/>
    </xf>
    <xf numFmtId="41" fontId="0" fillId="2" borderId="2" xfId="17" applyNumberFormat="1" applyFill="1" applyBorder="1" applyAlignment="1">
      <alignment/>
    </xf>
    <xf numFmtId="41" fontId="0" fillId="2" borderId="11" xfId="17" applyNumberFormat="1" applyFill="1" applyBorder="1" applyAlignment="1">
      <alignment/>
    </xf>
    <xf numFmtId="0" fontId="0" fillId="2" borderId="6" xfId="0" applyFill="1" applyBorder="1" applyAlignment="1">
      <alignment horizontal="center"/>
    </xf>
    <xf numFmtId="38" fontId="0" fillId="2" borderId="8" xfId="17" applyFill="1" applyBorder="1" applyAlignment="1">
      <alignment horizontal="right"/>
    </xf>
    <xf numFmtId="38" fontId="0" fillId="2" borderId="10" xfId="0" applyNumberFormat="1" applyFill="1" applyBorder="1" applyAlignment="1">
      <alignment/>
    </xf>
    <xf numFmtId="38" fontId="0" fillId="2" borderId="3" xfId="17" applyFont="1" applyFill="1" applyBorder="1" applyAlignment="1">
      <alignment horizontal="right"/>
    </xf>
    <xf numFmtId="0" fontId="0" fillId="2" borderId="0" xfId="0" applyFill="1" applyAlignment="1">
      <alignment vertical="center"/>
    </xf>
    <xf numFmtId="0" fontId="0" fillId="2" borderId="0" xfId="0" applyFill="1" applyAlignment="1">
      <alignment wrapText="1"/>
    </xf>
    <xf numFmtId="38" fontId="2" fillId="2" borderId="0" xfId="17" applyFont="1" applyFill="1" applyBorder="1" applyAlignment="1">
      <alignment horizontal="right"/>
    </xf>
    <xf numFmtId="0" fontId="0" fillId="2" borderId="0" xfId="0" applyFill="1" applyBorder="1" applyAlignment="1">
      <alignment/>
    </xf>
    <xf numFmtId="0" fontId="0" fillId="2" borderId="10" xfId="0" applyFill="1" applyBorder="1" applyAlignment="1">
      <alignment horizontal="right"/>
    </xf>
    <xf numFmtId="0" fontId="0" fillId="2" borderId="6" xfId="0" applyFill="1" applyBorder="1" applyAlignment="1">
      <alignment horizontal="right"/>
    </xf>
    <xf numFmtId="0" fontId="0" fillId="2" borderId="11" xfId="0" applyFill="1" applyBorder="1" applyAlignment="1">
      <alignment horizontal="right"/>
    </xf>
    <xf numFmtId="0" fontId="0" fillId="2" borderId="0" xfId="0" applyFill="1" applyAlignment="1">
      <alignment/>
    </xf>
    <xf numFmtId="0" fontId="0" fillId="2" borderId="0" xfId="0" applyFont="1" applyFill="1" applyAlignment="1">
      <alignment horizontal="left"/>
    </xf>
    <xf numFmtId="0" fontId="0" fillId="2" borderId="0" xfId="0" applyFont="1" applyFill="1" applyAlignment="1">
      <alignment vertical="center"/>
    </xf>
    <xf numFmtId="0" fontId="9" fillId="2" borderId="0" xfId="16" applyFont="1" applyFill="1" applyAlignment="1">
      <alignment horizontal="lef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Border="1" applyAlignment="1">
      <alignment/>
    </xf>
    <xf numFmtId="41" fontId="9" fillId="2" borderId="0" xfId="16" applyNumberFormat="1" applyFont="1" applyFill="1" applyAlignment="1">
      <alignment/>
    </xf>
    <xf numFmtId="41" fontId="0" fillId="2" borderId="0" xfId="0" applyNumberFormat="1" applyFont="1" applyFill="1" applyAlignment="1">
      <alignment/>
    </xf>
    <xf numFmtId="0" fontId="9" fillId="2" borderId="0" xfId="16" applyFont="1" applyFill="1" applyAlignment="1">
      <alignment vertical="center"/>
    </xf>
    <xf numFmtId="0" fontId="0" fillId="2" borderId="0" xfId="0" applyFont="1" applyFill="1" applyAlignment="1">
      <alignment vertical="center"/>
    </xf>
    <xf numFmtId="0" fontId="9" fillId="2" borderId="0" xfId="16" applyFont="1" applyFill="1" applyAlignment="1">
      <alignment/>
    </xf>
    <xf numFmtId="0" fontId="9" fillId="2" borderId="0" xfId="16" applyFont="1" applyFill="1" applyAlignment="1">
      <alignment/>
    </xf>
    <xf numFmtId="0" fontId="0" fillId="2" borderId="0" xfId="0" applyFont="1" applyFill="1" applyAlignment="1">
      <alignment horizontal="right"/>
    </xf>
    <xf numFmtId="41" fontId="0" fillId="2" borderId="15" xfId="0" applyNumberFormat="1" applyFill="1" applyBorder="1" applyAlignment="1">
      <alignment horizontal="center"/>
    </xf>
    <xf numFmtId="41" fontId="0" fillId="2" borderId="12" xfId="0" applyNumberFormat="1" applyFill="1" applyBorder="1" applyAlignment="1">
      <alignment horizontal="center"/>
    </xf>
    <xf numFmtId="38" fontId="0" fillId="2" borderId="3" xfId="17" applyFill="1" applyBorder="1" applyAlignment="1">
      <alignment horizontal="right"/>
    </xf>
    <xf numFmtId="38" fontId="0" fillId="2" borderId="0" xfId="17" applyFill="1" applyBorder="1" applyAlignment="1">
      <alignment horizontal="right"/>
    </xf>
    <xf numFmtId="0" fontId="0" fillId="2" borderId="0" xfId="0" applyFill="1" applyBorder="1" applyAlignment="1">
      <alignment horizontal="center"/>
    </xf>
    <xf numFmtId="183" fontId="0" fillId="2" borderId="14" xfId="0" applyNumberFormat="1" applyFill="1" applyBorder="1" applyAlignment="1">
      <alignment horizontal="center"/>
    </xf>
    <xf numFmtId="183" fontId="0" fillId="2" borderId="15" xfId="0" applyNumberFormat="1" applyFill="1" applyBorder="1" applyAlignment="1">
      <alignment horizont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4" xfId="0" applyNumberFormat="1" applyFont="1" applyFill="1" applyBorder="1" applyAlignment="1">
      <alignment horizontal="center" vertical="center"/>
    </xf>
    <xf numFmtId="0" fontId="0" fillId="2" borderId="15" xfId="0" applyNumberFormat="1" applyFill="1" applyBorder="1" applyAlignment="1">
      <alignment horizontal="center" vertical="center"/>
    </xf>
    <xf numFmtId="0" fontId="0" fillId="2" borderId="12" xfId="0" applyNumberFormat="1" applyFill="1" applyBorder="1" applyAlignment="1">
      <alignment horizontal="center" vertical="center"/>
    </xf>
    <xf numFmtId="38" fontId="0" fillId="2" borderId="0" xfId="17" applyFill="1" applyBorder="1" applyAlignment="1">
      <alignment horizontal="center"/>
    </xf>
    <xf numFmtId="183" fontId="0" fillId="2" borderId="0" xfId="17" applyNumberFormat="1" applyFill="1" applyBorder="1" applyAlignment="1">
      <alignment horizontal="center"/>
    </xf>
    <xf numFmtId="38" fontId="0" fillId="2" borderId="0" xfId="17" applyFill="1" applyBorder="1" applyAlignment="1">
      <alignment horizontal="right"/>
    </xf>
    <xf numFmtId="38" fontId="0" fillId="2" borderId="3" xfId="17" applyFill="1" applyBorder="1" applyAlignment="1">
      <alignment horizontal="right"/>
    </xf>
    <xf numFmtId="183" fontId="0" fillId="2" borderId="0" xfId="17" applyNumberFormat="1" applyFill="1" applyBorder="1" applyAlignment="1">
      <alignment/>
    </xf>
    <xf numFmtId="183" fontId="0" fillId="2" borderId="3" xfId="17" applyNumberFormat="1" applyFill="1" applyBorder="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2" borderId="12" xfId="0" applyFill="1" applyBorder="1" applyAlignment="1">
      <alignment horizontal="center"/>
    </xf>
    <xf numFmtId="0" fontId="0" fillId="2" borderId="14" xfId="0" applyFont="1" applyFill="1" applyBorder="1" applyAlignment="1">
      <alignment horizontal="center"/>
    </xf>
    <xf numFmtId="0" fontId="0" fillId="2" borderId="15" xfId="0" applyFont="1" applyFill="1" applyBorder="1" applyAlignment="1">
      <alignment horizontal="center"/>
    </xf>
    <xf numFmtId="0" fontId="0" fillId="2" borderId="12" xfId="0" applyFont="1" applyFill="1" applyBorder="1" applyAlignment="1">
      <alignment horizontal="center"/>
    </xf>
    <xf numFmtId="41" fontId="0" fillId="2" borderId="14" xfId="0" applyNumberFormat="1" applyFill="1" applyBorder="1" applyAlignment="1">
      <alignment horizontal="center"/>
    </xf>
    <xf numFmtId="183" fontId="0" fillId="2" borderId="12" xfId="0" applyNumberFormat="1" applyFill="1" applyBorder="1" applyAlignment="1">
      <alignment horizontal="center"/>
    </xf>
    <xf numFmtId="0" fontId="8" fillId="2" borderId="0" xfId="16" applyFont="1" applyFill="1" applyAlignment="1">
      <alignment horizontal="left" vertical="center" wrapText="1"/>
    </xf>
    <xf numFmtId="0" fontId="0" fillId="2" borderId="15" xfId="0" applyFill="1" applyBorder="1" applyAlignment="1">
      <alignment/>
    </xf>
    <xf numFmtId="0" fontId="0" fillId="2" borderId="12" xfId="0" applyFill="1" applyBorder="1" applyAlignment="1">
      <alignment/>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187" fontId="2" fillId="2" borderId="10" xfId="0" applyNumberFormat="1" applyFont="1" applyFill="1" applyBorder="1" applyAlignment="1">
      <alignment/>
    </xf>
    <xf numFmtId="183" fontId="0" fillId="2" borderId="0" xfId="17" applyNumberFormat="1" applyFill="1" applyBorder="1" applyAlignment="1">
      <alignment/>
    </xf>
    <xf numFmtId="183" fontId="0" fillId="2" borderId="0" xfId="17" applyNumberFormat="1" applyFont="1" applyFill="1" applyBorder="1" applyAlignment="1">
      <alignment/>
    </xf>
    <xf numFmtId="183" fontId="0" fillId="2" borderId="0" xfId="17" applyNumberFormat="1" applyFill="1" applyBorder="1" applyAlignment="1">
      <alignment horizontal="right"/>
    </xf>
    <xf numFmtId="183" fontId="0" fillId="2" borderId="2" xfId="17" applyNumberFormat="1" applyFont="1" applyFill="1" applyBorder="1" applyAlignment="1">
      <alignment/>
    </xf>
    <xf numFmtId="183" fontId="0" fillId="2" borderId="0" xfId="17" applyNumberFormat="1" applyFont="1" applyFill="1" applyBorder="1" applyAlignment="1">
      <alignment horizontal="right"/>
    </xf>
    <xf numFmtId="183" fontId="0" fillId="2" borderId="2" xfId="17" applyNumberFormat="1" applyFont="1" applyFill="1" applyBorder="1" applyAlignment="1">
      <alignment horizontal="right"/>
    </xf>
    <xf numFmtId="187" fontId="0" fillId="2" borderId="0" xfId="0" applyNumberFormat="1" applyFont="1" applyFill="1" applyBorder="1" applyAlignment="1">
      <alignment/>
    </xf>
    <xf numFmtId="187" fontId="0" fillId="2" borderId="10" xfId="0" applyNumberFormat="1" applyFont="1" applyFill="1" applyBorder="1" applyAlignment="1">
      <alignment/>
    </xf>
    <xf numFmtId="187" fontId="0" fillId="2" borderId="2" xfId="0" applyNumberFormat="1" applyFont="1" applyFill="1" applyBorder="1" applyAlignment="1">
      <alignment/>
    </xf>
    <xf numFmtId="187" fontId="0" fillId="2" borderId="11" xfId="0" applyNumberFormat="1" applyFont="1" applyFill="1" applyBorder="1" applyAlignment="1">
      <alignment/>
    </xf>
    <xf numFmtId="187" fontId="0" fillId="2" borderId="0" xfId="17" applyNumberFormat="1" applyFont="1" applyFill="1" applyBorder="1" applyAlignment="1">
      <alignment/>
    </xf>
    <xf numFmtId="187" fontId="0" fillId="2" borderId="10" xfId="17" applyNumberFormat="1" applyFont="1" applyFill="1" applyBorder="1" applyAlignment="1">
      <alignment/>
    </xf>
    <xf numFmtId="187" fontId="0" fillId="2" borderId="0" xfId="17" applyNumberFormat="1" applyFont="1" applyFill="1" applyBorder="1" applyAlignment="1">
      <alignment horizontal="right"/>
    </xf>
    <xf numFmtId="187" fontId="0" fillId="2" borderId="10" xfId="17" applyNumberFormat="1" applyFont="1" applyFill="1" applyBorder="1" applyAlignment="1">
      <alignment horizontal="right"/>
    </xf>
    <xf numFmtId="187" fontId="0" fillId="2" borderId="2" xfId="17" applyNumberFormat="1" applyFont="1" applyFill="1" applyBorder="1" applyAlignment="1">
      <alignment horizontal="right"/>
    </xf>
    <xf numFmtId="187" fontId="0" fillId="2" borderId="11" xfId="17" applyNumberFormat="1" applyFont="1" applyFill="1" applyBorder="1" applyAlignment="1">
      <alignment horizontal="right"/>
    </xf>
    <xf numFmtId="183" fontId="0" fillId="2" borderId="8" xfId="17" applyNumberFormat="1" applyFont="1" applyFill="1" applyBorder="1" applyAlignment="1">
      <alignment/>
    </xf>
    <xf numFmtId="183" fontId="0" fillId="2" borderId="6" xfId="17" applyNumberFormat="1" applyFont="1" applyFill="1" applyBorder="1" applyAlignment="1">
      <alignment/>
    </xf>
    <xf numFmtId="181" fontId="0" fillId="2" borderId="9" xfId="0" applyNumberFormat="1" applyFont="1" applyFill="1" applyBorder="1" applyAlignment="1">
      <alignment/>
    </xf>
    <xf numFmtId="181" fontId="0" fillId="2" borderId="2" xfId="0" applyNumberFormat="1" applyFont="1" applyFill="1" applyBorder="1" applyAlignment="1">
      <alignment/>
    </xf>
    <xf numFmtId="181" fontId="0" fillId="2" borderId="11" xfId="0" applyNumberFormat="1" applyFont="1" applyFill="1" applyBorder="1" applyAlignment="1">
      <alignment/>
    </xf>
    <xf numFmtId="181" fontId="0" fillId="2" borderId="0" xfId="17" applyNumberFormat="1" applyFont="1" applyFill="1" applyBorder="1" applyAlignment="1">
      <alignment horizontal="right"/>
    </xf>
    <xf numFmtId="181" fontId="0" fillId="2" borderId="10" xfId="17" applyNumberFormat="1" applyFont="1" applyFill="1" applyBorder="1" applyAlignment="1">
      <alignment horizontal="right"/>
    </xf>
    <xf numFmtId="181" fontId="0" fillId="2" borderId="2" xfId="17" applyNumberFormat="1" applyFont="1" applyFill="1" applyBorder="1" applyAlignment="1">
      <alignment horizontal="right"/>
    </xf>
    <xf numFmtId="181" fontId="0" fillId="2" borderId="11" xfId="17" applyNumberFormat="1" applyFont="1" applyFill="1" applyBorder="1" applyAlignment="1">
      <alignment horizontal="right"/>
    </xf>
    <xf numFmtId="183" fontId="2" fillId="2" borderId="0" xfId="17" applyNumberFormat="1" applyFont="1" applyFill="1" applyBorder="1" applyAlignment="1">
      <alignment/>
    </xf>
    <xf numFmtId="183" fontId="0" fillId="2" borderId="6" xfId="17" applyNumberFormat="1" applyFill="1" applyBorder="1" applyAlignment="1">
      <alignment horizontal="right"/>
    </xf>
    <xf numFmtId="183" fontId="0" fillId="2" borderId="2" xfId="17" applyNumberFormat="1" applyFill="1" applyBorder="1" applyAlignment="1">
      <alignment horizontal="right"/>
    </xf>
    <xf numFmtId="183" fontId="0" fillId="2" borderId="3" xfId="17" applyNumberFormat="1" applyFill="1" applyBorder="1" applyAlignment="1">
      <alignment horizontal="right"/>
    </xf>
    <xf numFmtId="187" fontId="0" fillId="2" borderId="0" xfId="17" applyNumberFormat="1" applyFill="1" applyBorder="1" applyAlignment="1">
      <alignment horizontal="right"/>
    </xf>
    <xf numFmtId="187" fontId="0" fillId="2" borderId="10" xfId="17" applyNumberFormat="1" applyFill="1" applyBorder="1" applyAlignment="1">
      <alignment horizontal="right"/>
    </xf>
    <xf numFmtId="187" fontId="0" fillId="2" borderId="2" xfId="17" applyNumberFormat="1" applyFill="1" applyBorder="1" applyAlignment="1">
      <alignment horizontal="right"/>
    </xf>
    <xf numFmtId="187" fontId="0" fillId="2" borderId="11" xfId="17" applyNumberFormat="1" applyFill="1" applyBorder="1" applyAlignment="1">
      <alignment horizontal="right"/>
    </xf>
    <xf numFmtId="187" fontId="0" fillId="2" borderId="0" xfId="17" applyNumberFormat="1" applyFill="1" applyBorder="1" applyAlignment="1">
      <alignment/>
    </xf>
    <xf numFmtId="187" fontId="0" fillId="2" borderId="10" xfId="17" applyNumberFormat="1" applyFill="1" applyBorder="1" applyAlignment="1">
      <alignment/>
    </xf>
    <xf numFmtId="183" fontId="0" fillId="2" borderId="3" xfId="17" applyNumberFormat="1" applyFill="1" applyBorder="1" applyAlignment="1">
      <alignment/>
    </xf>
    <xf numFmtId="183" fontId="0" fillId="2" borderId="3" xfId="0" applyNumberFormat="1" applyFill="1" applyBorder="1" applyAlignment="1">
      <alignment/>
    </xf>
    <xf numFmtId="183" fontId="0" fillId="2" borderId="3" xfId="17" applyNumberFormat="1" applyFill="1" applyBorder="1" applyAlignment="1">
      <alignment/>
    </xf>
    <xf numFmtId="187" fontId="0" fillId="2" borderId="10" xfId="0" applyNumberFormat="1" applyFill="1" applyBorder="1" applyAlignment="1">
      <alignment horizontal="right"/>
    </xf>
    <xf numFmtId="183" fontId="0" fillId="2" borderId="3" xfId="17" applyNumberFormat="1" applyFont="1" applyFill="1" applyBorder="1" applyAlignment="1">
      <alignment horizontal="right"/>
    </xf>
    <xf numFmtId="183" fontId="0" fillId="2" borderId="0" xfId="17" applyNumberFormat="1" applyFill="1" applyAlignment="1">
      <alignment/>
    </xf>
    <xf numFmtId="187" fontId="0" fillId="2" borderId="0" xfId="0" applyNumberFormat="1" applyFill="1" applyBorder="1" applyAlignment="1">
      <alignment horizontal="right"/>
    </xf>
    <xf numFmtId="183" fontId="0" fillId="2" borderId="3" xfId="0" applyNumberFormat="1" applyFill="1" applyBorder="1" applyAlignment="1">
      <alignment horizontal="right"/>
    </xf>
    <xf numFmtId="183" fontId="0" fillId="2" borderId="0" xfId="0" applyNumberFormat="1" applyFill="1" applyBorder="1" applyAlignment="1">
      <alignment horizontal="right"/>
    </xf>
    <xf numFmtId="183" fontId="0" fillId="2" borderId="0" xfId="0" applyNumberFormat="1" applyFill="1" applyAlignment="1">
      <alignment horizontal="right"/>
    </xf>
    <xf numFmtId="187" fontId="0" fillId="2" borderId="0" xfId="0" applyNumberFormat="1" applyFill="1" applyAlignment="1">
      <alignment horizontal="right"/>
    </xf>
    <xf numFmtId="181" fontId="0" fillId="2" borderId="0" xfId="17" applyNumberFormat="1" applyFill="1" applyBorder="1" applyAlignment="1">
      <alignment horizontal="right"/>
    </xf>
    <xf numFmtId="181" fontId="0" fillId="2" borderId="10" xfId="17" applyNumberForma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ita.jp:8989/10800/chosakekka/kogyodata/data/shikumi.htm#&#65290;&#65297;&#6529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oita.jp:8989/10800/chosakekka/kogyodata/data/shikumi.htm#&#65290;32" TargetMode="External" /><Relationship Id="rId2" Type="http://schemas.openxmlformats.org/officeDocument/2006/relationships/hyperlink" Target="http://www.pref.oita.jp:8989/10800/chosakekka/kogyodata/data/shikumi.htm#&#65290;22"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oita.jp:8989/10800/chosakekka/kogyodata/data/shikumi.htm#&#65290;&#65299;&#65298;"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oita.jp:8989/10800/chosakekka/kogyodata/data/shikumi.htm#&#65290;&#65299;&#65298;"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oita.jp:8989/10800/chosakekka/kogyodata/data/gaiyo.htm#&#27880;%201&#65289;&#24120;&#29992;&#21172;&#20685;&#32773;1&#20154;&#24403;&#12383;&#12426;&#29694;&#37329;&#32102;&#19982;&#32207;&#38989;"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oita.jp:8989/10800/chosakekka/kogyodata/data/gaiyo.htm#&#27880;%201&#65289;&#24120;&#29992;&#21172;&#20685;&#32773;1&#20154;&#24403;&#12383;&#12426;&#29694;&#37329;&#32102;&#19982;&#32207;&#38989;"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oita.jp:8989/10800/chosakekka/kogyodata/data/shikumi.htm#&#65290;&#65299;&#6529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oita.jp:8989/10800/chosakekka/kogyodata/data/gaiyo.htm#&#27880;%201&#65289;&#24120;&#29992;&#21172;&#20685;&#32773;1&#20154;&#24403;&#12383;&#12426;&#29694;&#37329;&#32102;&#19982;&#32207;&#38989;"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41"/>
  <sheetViews>
    <sheetView zoomScale="75" zoomScaleNormal="75" zoomScaleSheetLayoutView="75" workbookViewId="0" topLeftCell="A1">
      <selection activeCell="F48" sqref="F48"/>
    </sheetView>
  </sheetViews>
  <sheetFormatPr defaultColWidth="9.00390625" defaultRowHeight="13.5"/>
  <cols>
    <col min="1" max="1" width="9.00390625" style="2" customWidth="1"/>
    <col min="2" max="2" width="7.125" style="2" customWidth="1"/>
    <col min="3" max="4" width="6.625" style="2" customWidth="1"/>
    <col min="5" max="5" width="8.125" style="2" customWidth="1"/>
    <col min="6" max="6" width="8.625" style="2" customWidth="1"/>
    <col min="7" max="7" width="8.75390625" style="2" customWidth="1"/>
    <col min="8" max="8" width="6.625" style="2" customWidth="1"/>
    <col min="9" max="9" width="8.125" style="2" customWidth="1"/>
    <col min="10" max="10" width="12.625" style="2" customWidth="1"/>
    <col min="11" max="11" width="12.125" style="2" customWidth="1"/>
    <col min="12" max="12" width="6.625" style="2" customWidth="1"/>
    <col min="13" max="13" width="8.00390625" style="2" customWidth="1"/>
    <col min="14" max="14" width="12.625" style="3" customWidth="1"/>
    <col min="15" max="15" width="12.00390625" style="3" bestFit="1" customWidth="1"/>
    <col min="16" max="16" width="6.625" style="3" customWidth="1"/>
    <col min="17" max="17" width="8.125" style="3" customWidth="1"/>
    <col min="18" max="18" width="10.75390625" style="3" customWidth="1"/>
    <col min="19" max="19" width="2.625" style="2" customWidth="1"/>
    <col min="20" max="16384" width="9.00390625" style="2" customWidth="1"/>
  </cols>
  <sheetData>
    <row r="1" ht="13.5">
      <c r="A1" s="2" t="s">
        <v>324</v>
      </c>
    </row>
    <row r="2" spans="2:5" ht="13.5">
      <c r="B2" s="3"/>
      <c r="C2" s="3"/>
      <c r="D2" s="3"/>
      <c r="E2" s="3"/>
    </row>
    <row r="3" spans="1:18" ht="13.5">
      <c r="A3" s="3"/>
      <c r="B3" s="4"/>
      <c r="C3" s="4"/>
      <c r="D3" s="4"/>
      <c r="E3" s="4"/>
      <c r="F3" s="4"/>
      <c r="G3" s="4"/>
      <c r="H3" s="4"/>
      <c r="I3" s="4"/>
      <c r="J3" s="3"/>
      <c r="K3" s="3"/>
      <c r="L3" s="3"/>
      <c r="M3" s="3"/>
      <c r="R3" s="5" t="s">
        <v>45</v>
      </c>
    </row>
    <row r="4" spans="1:18" ht="13.5">
      <c r="A4" s="201" t="s">
        <v>221</v>
      </c>
      <c r="B4" s="207" t="s">
        <v>46</v>
      </c>
      <c r="C4" s="208"/>
      <c r="D4" s="208"/>
      <c r="E4" s="209"/>
      <c r="F4" s="207" t="s">
        <v>47</v>
      </c>
      <c r="G4" s="208"/>
      <c r="H4" s="208"/>
      <c r="I4" s="209"/>
      <c r="J4" s="210" t="s">
        <v>311</v>
      </c>
      <c r="K4" s="211"/>
      <c r="L4" s="211"/>
      <c r="M4" s="211"/>
      <c r="N4" s="211"/>
      <c r="O4" s="211"/>
      <c r="P4" s="211"/>
      <c r="Q4" s="212"/>
      <c r="R4" s="204" t="s">
        <v>296</v>
      </c>
    </row>
    <row r="5" spans="1:18" ht="13.5">
      <c r="A5" s="202"/>
      <c r="B5" s="6"/>
      <c r="C5" s="7" t="s">
        <v>51</v>
      </c>
      <c r="D5" s="7" t="s">
        <v>52</v>
      </c>
      <c r="E5" s="7" t="s">
        <v>222</v>
      </c>
      <c r="F5" s="6"/>
      <c r="G5" s="7" t="s">
        <v>285</v>
      </c>
      <c r="H5" s="7" t="s">
        <v>52</v>
      </c>
      <c r="I5" s="7" t="s">
        <v>222</v>
      </c>
      <c r="J5" s="207" t="s">
        <v>223</v>
      </c>
      <c r="K5" s="208"/>
      <c r="L5" s="208"/>
      <c r="M5" s="209"/>
      <c r="N5" s="207" t="s">
        <v>312</v>
      </c>
      <c r="O5" s="208"/>
      <c r="P5" s="208"/>
      <c r="Q5" s="209"/>
      <c r="R5" s="205"/>
    </row>
    <row r="6" spans="1:18" ht="13.5">
      <c r="A6" s="202"/>
      <c r="B6" s="6"/>
      <c r="C6" s="8"/>
      <c r="D6" s="8"/>
      <c r="E6" s="9" t="s">
        <v>224</v>
      </c>
      <c r="F6" s="6"/>
      <c r="G6" s="8"/>
      <c r="H6" s="8"/>
      <c r="I6" s="9" t="s">
        <v>224</v>
      </c>
      <c r="J6" s="6"/>
      <c r="K6" s="7" t="s">
        <v>54</v>
      </c>
      <c r="L6" s="7" t="s">
        <v>52</v>
      </c>
      <c r="M6" s="7" t="s">
        <v>222</v>
      </c>
      <c r="O6" s="7" t="s">
        <v>20</v>
      </c>
      <c r="P6" s="7" t="s">
        <v>34</v>
      </c>
      <c r="Q6" s="7" t="s">
        <v>21</v>
      </c>
      <c r="R6" s="205"/>
    </row>
    <row r="7" spans="1:18" ht="13.5">
      <c r="A7" s="203"/>
      <c r="B7" s="10"/>
      <c r="C7" s="11"/>
      <c r="D7" s="11"/>
      <c r="E7" s="11"/>
      <c r="F7" s="10"/>
      <c r="G7" s="11"/>
      <c r="H7" s="11"/>
      <c r="I7" s="11"/>
      <c r="J7" s="10"/>
      <c r="K7" s="11"/>
      <c r="L7" s="11"/>
      <c r="M7" s="12" t="s">
        <v>224</v>
      </c>
      <c r="N7" s="4"/>
      <c r="O7" s="11"/>
      <c r="P7" s="11"/>
      <c r="Q7" s="12" t="s">
        <v>1</v>
      </c>
      <c r="R7" s="206"/>
    </row>
    <row r="8" spans="1:18" ht="13.5">
      <c r="A8" s="13"/>
      <c r="B8" s="14"/>
      <c r="C8" s="15"/>
      <c r="D8" s="16"/>
      <c r="E8" s="17"/>
      <c r="F8" s="14"/>
      <c r="G8" s="15"/>
      <c r="H8" s="15"/>
      <c r="I8" s="17"/>
      <c r="J8" s="14"/>
      <c r="K8" s="15"/>
      <c r="L8" s="15"/>
      <c r="M8" s="15"/>
      <c r="N8" s="15"/>
      <c r="O8" s="15"/>
      <c r="P8" s="15"/>
      <c r="Q8" s="17"/>
      <c r="R8" s="13"/>
    </row>
    <row r="9" spans="1:21" ht="13.5">
      <c r="A9" s="18" t="s">
        <v>225</v>
      </c>
      <c r="B9" s="19">
        <v>2615</v>
      </c>
      <c r="C9" s="20">
        <v>46</v>
      </c>
      <c r="D9" s="21">
        <v>1.790579992214873</v>
      </c>
      <c r="E9" s="22">
        <v>104.47463044346783</v>
      </c>
      <c r="F9" s="19">
        <v>83309</v>
      </c>
      <c r="G9" s="20">
        <v>4426</v>
      </c>
      <c r="H9" s="21">
        <v>5.61084137266586</v>
      </c>
      <c r="I9" s="22">
        <v>103.08478519105128</v>
      </c>
      <c r="J9" s="23">
        <v>279918745</v>
      </c>
      <c r="K9" s="23">
        <v>21778665</v>
      </c>
      <c r="L9" s="21">
        <v>8.436762319125336</v>
      </c>
      <c r="M9" s="21">
        <v>102.07573051800263</v>
      </c>
      <c r="N9" s="20">
        <v>263081527.25563908</v>
      </c>
      <c r="O9" s="20">
        <v>19361546.138408512</v>
      </c>
      <c r="P9" s="21">
        <v>7.944176776008984</v>
      </c>
      <c r="Q9" s="22">
        <v>95.93583695301</v>
      </c>
      <c r="R9" s="24">
        <v>106.4</v>
      </c>
      <c r="U9" s="25"/>
    </row>
    <row r="10" spans="1:21" ht="13.5">
      <c r="A10" s="8"/>
      <c r="B10" s="19"/>
      <c r="C10" s="20"/>
      <c r="D10" s="21"/>
      <c r="E10" s="22"/>
      <c r="F10" s="19"/>
      <c r="G10" s="20"/>
      <c r="H10" s="21"/>
      <c r="I10" s="22"/>
      <c r="J10" s="23"/>
      <c r="K10" s="23"/>
      <c r="L10" s="21"/>
      <c r="M10" s="21"/>
      <c r="N10" s="20"/>
      <c r="O10" s="20"/>
      <c r="P10" s="21"/>
      <c r="Q10" s="22"/>
      <c r="R10" s="26"/>
      <c r="U10" s="25"/>
    </row>
    <row r="11" spans="1:21" ht="13.5">
      <c r="A11" s="18" t="s">
        <v>226</v>
      </c>
      <c r="B11" s="19">
        <v>2564</v>
      </c>
      <c r="C11" s="20">
        <v>-51</v>
      </c>
      <c r="D11" s="21">
        <f>B11/B9*100-100</f>
        <v>-1.950286806883355</v>
      </c>
      <c r="E11" s="22">
        <f>B11/$B$17*100</f>
        <v>102.43707550938875</v>
      </c>
      <c r="F11" s="19">
        <v>84288</v>
      </c>
      <c r="G11" s="20">
        <f>F11-F9</f>
        <v>979</v>
      </c>
      <c r="H11" s="21">
        <f>F11/F9*100-100</f>
        <v>1.175143141797406</v>
      </c>
      <c r="I11" s="22">
        <f>F11/$F$17*100</f>
        <v>104.2961789744605</v>
      </c>
      <c r="J11" s="23">
        <v>272911907</v>
      </c>
      <c r="K11" s="23">
        <v>-7006838</v>
      </c>
      <c r="L11" s="21">
        <v>-2.5031685534314505</v>
      </c>
      <c r="M11" s="21">
        <f>J11/$J$17*100</f>
        <v>99.52060293099055</v>
      </c>
      <c r="N11" s="20">
        <f>J11/R11*100</f>
        <v>259175600.18993354</v>
      </c>
      <c r="O11" s="20">
        <f>N11-N9</f>
        <v>-3905927.065705538</v>
      </c>
      <c r="P11" s="21">
        <f>O11/N9*100</f>
        <v>-1.4846831347113578</v>
      </c>
      <c r="Q11" s="22">
        <f>N11/$N$17*100</f>
        <v>94.51149376162445</v>
      </c>
      <c r="R11" s="24">
        <v>105.3</v>
      </c>
      <c r="U11" s="25"/>
    </row>
    <row r="12" spans="1:21" ht="13.5">
      <c r="A12" s="8"/>
      <c r="B12" s="19"/>
      <c r="C12" s="20"/>
      <c r="D12" s="21"/>
      <c r="E12" s="22"/>
      <c r="F12" s="19"/>
      <c r="G12" s="20"/>
      <c r="H12" s="21"/>
      <c r="I12" s="22"/>
      <c r="J12" s="23"/>
      <c r="K12" s="23"/>
      <c r="L12" s="21"/>
      <c r="M12" s="21"/>
      <c r="N12" s="20"/>
      <c r="O12" s="20"/>
      <c r="P12" s="21"/>
      <c r="Q12" s="22"/>
      <c r="R12" s="26"/>
      <c r="U12" s="25"/>
    </row>
    <row r="13" spans="1:21" ht="13.5">
      <c r="A13" s="18" t="s">
        <v>227</v>
      </c>
      <c r="B13" s="19">
        <v>2620</v>
      </c>
      <c r="C13" s="20">
        <v>56</v>
      </c>
      <c r="D13" s="21">
        <f>B13/B11*100-100</f>
        <v>2.184087363494541</v>
      </c>
      <c r="E13" s="22">
        <f>B13/$B$17*100</f>
        <v>104.67439073112266</v>
      </c>
      <c r="F13" s="19">
        <v>83724</v>
      </c>
      <c r="G13" s="20">
        <f>F13-F11</f>
        <v>-564</v>
      </c>
      <c r="H13" s="21">
        <f>F13/F11*100-100</f>
        <v>-0.6691343963553464</v>
      </c>
      <c r="I13" s="22">
        <f>F13/$F$17*100</f>
        <v>103.59829736685803</v>
      </c>
      <c r="J13" s="23">
        <v>260763644</v>
      </c>
      <c r="K13" s="23">
        <v>-12148263</v>
      </c>
      <c r="L13" s="21">
        <v>-4.451349570467812</v>
      </c>
      <c r="M13" s="21">
        <f>J13/$J$17*100</f>
        <v>95.09059299989492</v>
      </c>
      <c r="N13" s="20">
        <f>J13/R13*100</f>
        <v>253168586.407767</v>
      </c>
      <c r="O13" s="20">
        <f>N13-N11</f>
        <v>-6007013.782166541</v>
      </c>
      <c r="P13" s="21">
        <f>O13/N11*100</f>
        <v>-2.317738929808353</v>
      </c>
      <c r="Q13" s="22">
        <f>N13/$N$17*100</f>
        <v>92.3209640775679</v>
      </c>
      <c r="R13" s="24">
        <v>103</v>
      </c>
      <c r="U13" s="25"/>
    </row>
    <row r="14" spans="1:21" ht="13.5">
      <c r="A14" s="8"/>
      <c r="B14" s="19"/>
      <c r="C14" s="20"/>
      <c r="D14" s="21"/>
      <c r="E14" s="22"/>
      <c r="F14" s="19"/>
      <c r="G14" s="20"/>
      <c r="H14" s="21"/>
      <c r="I14" s="22"/>
      <c r="J14" s="23"/>
      <c r="K14" s="23"/>
      <c r="L14" s="21"/>
      <c r="M14" s="21"/>
      <c r="N14" s="20"/>
      <c r="O14" s="20"/>
      <c r="P14" s="21"/>
      <c r="Q14" s="22"/>
      <c r="R14" s="26"/>
      <c r="U14" s="25"/>
    </row>
    <row r="15" spans="1:21" ht="13.5">
      <c r="A15" s="18" t="s">
        <v>228</v>
      </c>
      <c r="B15" s="19">
        <v>2504</v>
      </c>
      <c r="C15" s="20">
        <v>-116</v>
      </c>
      <c r="D15" s="21">
        <f>B15/B13*100-100</f>
        <v>-4.427480916030532</v>
      </c>
      <c r="E15" s="22">
        <f>B15/$B$17*100</f>
        <v>100.03995205753095</v>
      </c>
      <c r="F15" s="19">
        <v>82247</v>
      </c>
      <c r="G15" s="20">
        <f>F15-F13</f>
        <v>-1477</v>
      </c>
      <c r="H15" s="21">
        <f>F15/F13*100-100</f>
        <v>-1.7641297596865968</v>
      </c>
      <c r="I15" s="22">
        <f>F15/$F$17*100</f>
        <v>101.7706889724807</v>
      </c>
      <c r="J15" s="23">
        <v>258607747</v>
      </c>
      <c r="K15" s="23">
        <v>-2155897</v>
      </c>
      <c r="L15" s="21">
        <v>-0.8267628749658087</v>
      </c>
      <c r="M15" s="21">
        <f>J15/$J$17*100</f>
        <v>94.30441927938696</v>
      </c>
      <c r="N15" s="20">
        <f>J15/R15*100</f>
        <v>256301037.66105053</v>
      </c>
      <c r="O15" s="20">
        <f>N15-N13</f>
        <v>3132451.2532835305</v>
      </c>
      <c r="P15" s="21">
        <f>O15/N13*100</f>
        <v>1.2372985518188404</v>
      </c>
      <c r="Q15" s="22">
        <f>N15/$N$17*100</f>
        <v>93.46325002912484</v>
      </c>
      <c r="R15" s="24">
        <v>100.9</v>
      </c>
      <c r="U15" s="25"/>
    </row>
    <row r="16" spans="1:21" ht="13.5">
      <c r="A16" s="8"/>
      <c r="B16" s="19"/>
      <c r="C16" s="20"/>
      <c r="D16" s="21"/>
      <c r="E16" s="22"/>
      <c r="F16" s="19"/>
      <c r="G16" s="20"/>
      <c r="H16" s="21"/>
      <c r="I16" s="22"/>
      <c r="J16" s="23"/>
      <c r="K16" s="23"/>
      <c r="L16" s="21"/>
      <c r="M16" s="21"/>
      <c r="N16" s="20"/>
      <c r="O16" s="20"/>
      <c r="P16" s="21"/>
      <c r="Q16" s="22"/>
      <c r="R16" s="26"/>
      <c r="U16" s="25"/>
    </row>
    <row r="17" spans="1:21" ht="13.5">
      <c r="A17" s="18" t="s">
        <v>229</v>
      </c>
      <c r="B17" s="19">
        <v>2503</v>
      </c>
      <c r="C17" s="20">
        <v>-1</v>
      </c>
      <c r="D17" s="21">
        <f>B17/B15*100-100</f>
        <v>-0.03993610223642463</v>
      </c>
      <c r="E17" s="22">
        <f>B17/$B$17*100</f>
        <v>100</v>
      </c>
      <c r="F17" s="19">
        <v>80816</v>
      </c>
      <c r="G17" s="20">
        <f>F17-F15</f>
        <v>-1431</v>
      </c>
      <c r="H17" s="21">
        <f>F17/F15*100-100</f>
        <v>-1.7398810898877741</v>
      </c>
      <c r="I17" s="22">
        <f>F17/$F$17*100</f>
        <v>100</v>
      </c>
      <c r="J17" s="23">
        <v>274226541</v>
      </c>
      <c r="K17" s="23">
        <v>15618794</v>
      </c>
      <c r="L17" s="21">
        <v>6.039569263174457</v>
      </c>
      <c r="M17" s="21">
        <f>J17/$J$17*100</f>
        <v>100</v>
      </c>
      <c r="N17" s="20">
        <f>J17/R17*100</f>
        <v>274226541</v>
      </c>
      <c r="O17" s="20">
        <f>N17-N15</f>
        <v>17925503.33894947</v>
      </c>
      <c r="P17" s="21">
        <f>O17/N15*100</f>
        <v>6.993925386543048</v>
      </c>
      <c r="Q17" s="22">
        <f>N17/$N$17*100</f>
        <v>100</v>
      </c>
      <c r="R17" s="24">
        <v>100</v>
      </c>
      <c r="U17" s="25"/>
    </row>
    <row r="18" spans="1:21" ht="13.5">
      <c r="A18" s="8"/>
      <c r="B18" s="19"/>
      <c r="C18" s="20"/>
      <c r="D18" s="21"/>
      <c r="E18" s="22"/>
      <c r="F18" s="19"/>
      <c r="G18" s="20"/>
      <c r="H18" s="21"/>
      <c r="I18" s="22"/>
      <c r="J18" s="23"/>
      <c r="K18" s="23"/>
      <c r="L18" s="21"/>
      <c r="M18" s="21"/>
      <c r="N18" s="20"/>
      <c r="O18" s="20"/>
      <c r="P18" s="21"/>
      <c r="Q18" s="22"/>
      <c r="R18" s="26"/>
      <c r="U18" s="25"/>
    </row>
    <row r="19" spans="1:21" ht="13.5">
      <c r="A19" s="18" t="s">
        <v>230</v>
      </c>
      <c r="B19" s="19">
        <v>2367</v>
      </c>
      <c r="C19" s="20">
        <v>-136</v>
      </c>
      <c r="D19" s="21">
        <f>B19/B17*100-100</f>
        <v>-5.4334798242109485</v>
      </c>
      <c r="E19" s="22">
        <f>B19/$B$17*100</f>
        <v>94.56652017578905</v>
      </c>
      <c r="F19" s="19">
        <v>77804</v>
      </c>
      <c r="G19" s="20">
        <f>F19-F17</f>
        <v>-3012</v>
      </c>
      <c r="H19" s="21">
        <f>F19/F17*100-100</f>
        <v>-3.726984755493959</v>
      </c>
      <c r="I19" s="22">
        <f>F19/$F$17*100</f>
        <v>96.27301524450604</v>
      </c>
      <c r="J19" s="23">
        <v>267942731</v>
      </c>
      <c r="K19" s="23">
        <v>-6283810</v>
      </c>
      <c r="L19" s="21">
        <v>-2.2914667475603636</v>
      </c>
      <c r="M19" s="21">
        <f>J19/$J$17*100</f>
        <v>97.70853325243964</v>
      </c>
      <c r="N19" s="20">
        <f>J19/R19*100</f>
        <v>269831551.8630413</v>
      </c>
      <c r="O19" s="20">
        <f>N19-N17</f>
        <v>-4394989.136958718</v>
      </c>
      <c r="P19" s="21">
        <f>O19/N17*100</f>
        <v>-1.6026855463850667</v>
      </c>
      <c r="Q19" s="22">
        <f>N19/$N$17*100</f>
        <v>98.39731445361494</v>
      </c>
      <c r="R19" s="24">
        <v>99.3</v>
      </c>
      <c r="U19" s="25"/>
    </row>
    <row r="20" spans="1:18" ht="13.5">
      <c r="A20" s="8"/>
      <c r="B20" s="19"/>
      <c r="C20" s="20"/>
      <c r="D20" s="21"/>
      <c r="E20" s="22"/>
      <c r="F20" s="19"/>
      <c r="G20" s="20"/>
      <c r="H20" s="21"/>
      <c r="I20" s="22"/>
      <c r="J20" s="23"/>
      <c r="K20" s="23"/>
      <c r="L20" s="21"/>
      <c r="M20" s="21"/>
      <c r="N20" s="20"/>
      <c r="O20" s="20"/>
      <c r="P20" s="21"/>
      <c r="Q20" s="22"/>
      <c r="R20" s="26"/>
    </row>
    <row r="21" spans="1:18" ht="13.5">
      <c r="A21" s="18" t="s">
        <v>231</v>
      </c>
      <c r="B21" s="19">
        <v>2342</v>
      </c>
      <c r="C21" s="20">
        <v>-25</v>
      </c>
      <c r="D21" s="21">
        <f>B21/B19*100-100</f>
        <v>-1.0561892691170272</v>
      </c>
      <c r="E21" s="22">
        <f>B21/$B$17*100</f>
        <v>93.56771873751498</v>
      </c>
      <c r="F21" s="19">
        <v>77855</v>
      </c>
      <c r="G21" s="20">
        <f>F21-F19</f>
        <v>51</v>
      </c>
      <c r="H21" s="21">
        <f>F21/F19*100-100</f>
        <v>0.0655493290833391</v>
      </c>
      <c r="I21" s="22">
        <f>F21/$F$17*100</f>
        <v>96.33612156008711</v>
      </c>
      <c r="J21" s="23">
        <v>294817047</v>
      </c>
      <c r="K21" s="23">
        <v>26874316</v>
      </c>
      <c r="L21" s="21">
        <v>10.029873137330966</v>
      </c>
      <c r="M21" s="21">
        <f>J21/$J$17*100</f>
        <v>107.50857518200618</v>
      </c>
      <c r="N21" s="20">
        <f>J21/R21*100</f>
        <v>293935241.2761715</v>
      </c>
      <c r="O21" s="20">
        <f>N21-N19</f>
        <v>24103689.413130224</v>
      </c>
      <c r="P21" s="21">
        <f>O21/N19*100</f>
        <v>8.932865429082423</v>
      </c>
      <c r="Q21" s="22">
        <f>N21/$N$17*100</f>
        <v>107.18701413958742</v>
      </c>
      <c r="R21" s="24">
        <v>100.3</v>
      </c>
    </row>
    <row r="22" spans="1:18" ht="13.5">
      <c r="A22" s="8"/>
      <c r="B22" s="19"/>
      <c r="C22" s="20"/>
      <c r="D22" s="21"/>
      <c r="E22" s="22"/>
      <c r="F22" s="19"/>
      <c r="G22" s="20"/>
      <c r="H22" s="21"/>
      <c r="I22" s="22"/>
      <c r="J22" s="23"/>
      <c r="K22" s="23"/>
      <c r="L22" s="21"/>
      <c r="M22" s="21"/>
      <c r="N22" s="20"/>
      <c r="O22" s="20"/>
      <c r="P22" s="21"/>
      <c r="Q22" s="22"/>
      <c r="R22" s="26"/>
    </row>
    <row r="23" spans="1:18" ht="13.5">
      <c r="A23" s="18" t="s">
        <v>232</v>
      </c>
      <c r="B23" s="19">
        <v>2516</v>
      </c>
      <c r="C23" s="20">
        <f>B23-B21</f>
        <v>174</v>
      </c>
      <c r="D23" s="21">
        <f>B23/B21*100-100</f>
        <v>7.429547395388553</v>
      </c>
      <c r="E23" s="22">
        <f>B23/$B$17*100</f>
        <v>100.51937674790253</v>
      </c>
      <c r="F23" s="19">
        <v>77377</v>
      </c>
      <c r="G23" s="20">
        <f>F23-F21</f>
        <v>-478</v>
      </c>
      <c r="H23" s="21">
        <f>F23/F21*100-100</f>
        <v>-0.6139618521610686</v>
      </c>
      <c r="I23" s="22">
        <f>F23/$F$17*100</f>
        <v>95.74465452385667</v>
      </c>
      <c r="J23" s="23">
        <v>283046824</v>
      </c>
      <c r="K23" s="23">
        <v>-11770223</v>
      </c>
      <c r="L23" s="21">
        <v>-3.992382095869786</v>
      </c>
      <c r="M23" s="21">
        <f>J23/$J$17*100</f>
        <v>103.21642207491506</v>
      </c>
      <c r="N23" s="20">
        <f>J23/R23*100</f>
        <v>285042118.8318228</v>
      </c>
      <c r="O23" s="20">
        <f>N23-N21</f>
        <v>-8893122.444348693</v>
      </c>
      <c r="P23" s="21">
        <f>O23/N21*100</f>
        <v>-3.025538008214884</v>
      </c>
      <c r="Q23" s="22">
        <f>N23/$N$17*100</f>
        <v>103.94403028692354</v>
      </c>
      <c r="R23" s="24">
        <v>99.3</v>
      </c>
    </row>
    <row r="24" spans="1:18" ht="13.5">
      <c r="A24" s="18"/>
      <c r="B24" s="19"/>
      <c r="C24" s="20"/>
      <c r="D24" s="21"/>
      <c r="E24" s="22"/>
      <c r="F24" s="19"/>
      <c r="G24" s="20"/>
      <c r="H24" s="21"/>
      <c r="I24" s="22"/>
      <c r="J24" s="23"/>
      <c r="K24" s="23"/>
      <c r="L24" s="21"/>
      <c r="M24" s="21"/>
      <c r="N24" s="20"/>
      <c r="O24" s="20"/>
      <c r="P24" s="21"/>
      <c r="Q24" s="22"/>
      <c r="R24" s="26"/>
    </row>
    <row r="25" spans="1:18" ht="13.5">
      <c r="A25" s="18" t="s">
        <v>233</v>
      </c>
      <c r="B25" s="19">
        <v>2338</v>
      </c>
      <c r="C25" s="20">
        <f>B25-B23</f>
        <v>-178</v>
      </c>
      <c r="D25" s="21">
        <f>B25/B23*100-100</f>
        <v>-7.074721780604136</v>
      </c>
      <c r="E25" s="22">
        <f>B25/$B$17*100</f>
        <v>93.40791050739114</v>
      </c>
      <c r="F25" s="19">
        <v>72980</v>
      </c>
      <c r="G25" s="20">
        <f>F25-F23</f>
        <v>-4397</v>
      </c>
      <c r="H25" s="21">
        <f>F25/F23*100-100</f>
        <v>-5.682567171123196</v>
      </c>
      <c r="I25" s="22">
        <f>F25/$F$17*100</f>
        <v>90.30390021777865</v>
      </c>
      <c r="J25" s="23">
        <v>277575678</v>
      </c>
      <c r="K25" s="23">
        <v>-5471146</v>
      </c>
      <c r="L25" s="21">
        <v>-1.9329473204051908</v>
      </c>
      <c r="M25" s="21">
        <f>J25/$J$17*100</f>
        <v>101.22130301019988</v>
      </c>
      <c r="N25" s="20">
        <f>J25/R25*100</f>
        <v>286160492.78350514</v>
      </c>
      <c r="O25" s="20">
        <f>N25-N23</f>
        <v>1118373.9516823292</v>
      </c>
      <c r="P25" s="21">
        <f>O25/N23*100</f>
        <v>0.3923539286985791</v>
      </c>
      <c r="Q25" s="22">
        <f>N25/$N$17*100</f>
        <v>104.35185877340194</v>
      </c>
      <c r="R25" s="24">
        <v>97</v>
      </c>
    </row>
    <row r="26" spans="1:18" ht="13.5">
      <c r="A26" s="18"/>
      <c r="B26" s="19"/>
      <c r="C26" s="20"/>
      <c r="D26" s="21"/>
      <c r="E26" s="22"/>
      <c r="F26" s="19"/>
      <c r="G26" s="20"/>
      <c r="H26" s="21"/>
      <c r="I26" s="22"/>
      <c r="J26" s="19"/>
      <c r="K26" s="20"/>
      <c r="L26" s="21"/>
      <c r="M26" s="21"/>
      <c r="N26" s="20"/>
      <c r="O26" s="20"/>
      <c r="P26" s="21"/>
      <c r="Q26" s="22"/>
      <c r="R26" s="26"/>
    </row>
    <row r="27" spans="1:18" ht="13.5">
      <c r="A27" s="18" t="s">
        <v>234</v>
      </c>
      <c r="B27" s="27">
        <v>2341</v>
      </c>
      <c r="C27" s="28">
        <v>3</v>
      </c>
      <c r="D27" s="21">
        <f>B27/B25*100-100</f>
        <v>0.1283147989734772</v>
      </c>
      <c r="E27" s="22">
        <f>B27/$B$17*100</f>
        <v>93.52776667998401</v>
      </c>
      <c r="F27" s="27">
        <v>72114</v>
      </c>
      <c r="G27" s="28">
        <v>-866</v>
      </c>
      <c r="H27" s="21">
        <f>F27/F25*100-100</f>
        <v>-1.1866264730062994</v>
      </c>
      <c r="I27" s="22">
        <f>F27/$F$17*100</f>
        <v>89.2323302316373</v>
      </c>
      <c r="J27" s="27">
        <v>308745865</v>
      </c>
      <c r="K27" s="20">
        <f>J27-J25</f>
        <v>31170187</v>
      </c>
      <c r="L27" s="21">
        <f>J27/J25*100-100</f>
        <v>11.229437400491562</v>
      </c>
      <c r="M27" s="21">
        <f>J27/$J$17*100</f>
        <v>112.58788586769215</v>
      </c>
      <c r="N27" s="20">
        <f>J27/R27*100</f>
        <v>318952339.87603307</v>
      </c>
      <c r="O27" s="20">
        <f>N27-N25</f>
        <v>32791847.092527926</v>
      </c>
      <c r="P27" s="21">
        <f>O27/N25*100</f>
        <v>11.459250287682659</v>
      </c>
      <c r="Q27" s="22">
        <f>N27/$N$17*100</f>
        <v>116.30979945009518</v>
      </c>
      <c r="R27" s="24">
        <v>96.8</v>
      </c>
    </row>
    <row r="28" spans="1:18" ht="13.5">
      <c r="A28" s="18"/>
      <c r="B28" s="19"/>
      <c r="C28" s="20"/>
      <c r="D28" s="21"/>
      <c r="E28" s="22"/>
      <c r="F28" s="19"/>
      <c r="G28" s="20"/>
      <c r="H28" s="21"/>
      <c r="I28" s="22"/>
      <c r="J28" s="19"/>
      <c r="K28" s="20"/>
      <c r="L28" s="21"/>
      <c r="M28" s="21"/>
      <c r="N28" s="20"/>
      <c r="O28" s="20"/>
      <c r="P28" s="20"/>
      <c r="Q28" s="29"/>
      <c r="R28" s="30"/>
    </row>
    <row r="29" spans="1:18" ht="13.5">
      <c r="A29" s="18" t="s">
        <v>284</v>
      </c>
      <c r="B29" s="19">
        <f>'第２表'!D8</f>
        <v>2168</v>
      </c>
      <c r="C29" s="20">
        <f>B29-B27</f>
        <v>-173</v>
      </c>
      <c r="D29" s="21">
        <f>B29/B27*100-100</f>
        <v>-7.390004271678777</v>
      </c>
      <c r="E29" s="22">
        <f>B29/$B$17*100</f>
        <v>86.61606072712745</v>
      </c>
      <c r="F29" s="19">
        <f>'第２表'!I8</f>
        <v>68948</v>
      </c>
      <c r="G29" s="20">
        <f>F29-F27</f>
        <v>-3166</v>
      </c>
      <c r="H29" s="21">
        <f>F29/F27*100-100</f>
        <v>-4.390270959869085</v>
      </c>
      <c r="I29" s="22">
        <f>F29/$F$17*100</f>
        <v>85.31478915066324</v>
      </c>
      <c r="J29" s="19">
        <f>'第２表'!P8</f>
        <v>284717341</v>
      </c>
      <c r="K29" s="20">
        <f>J29-J27</f>
        <v>-24028524</v>
      </c>
      <c r="L29" s="21">
        <f>K29/J27*100</f>
        <v>-7.782622125157854</v>
      </c>
      <c r="M29" s="21">
        <f>J29/$J$17*100</f>
        <v>103.82559615190566</v>
      </c>
      <c r="N29" s="20">
        <f>J29/R29*100</f>
        <v>294738448.24016565</v>
      </c>
      <c r="O29" s="20">
        <f>N29-N27</f>
        <v>-24213891.635867417</v>
      </c>
      <c r="P29" s="21">
        <f>O29/N27*100</f>
        <v>-7.591695876969771</v>
      </c>
      <c r="Q29" s="22">
        <f>N29/$N$17*100</f>
        <v>107.47991320073052</v>
      </c>
      <c r="R29" s="24">
        <v>96.6</v>
      </c>
    </row>
    <row r="30" spans="1:18" ht="13.5">
      <c r="A30" s="11"/>
      <c r="B30" s="31"/>
      <c r="C30" s="32"/>
      <c r="D30" s="32"/>
      <c r="E30" s="33"/>
      <c r="F30" s="31"/>
      <c r="G30" s="32"/>
      <c r="H30" s="32"/>
      <c r="I30" s="33"/>
      <c r="J30" s="31"/>
      <c r="K30" s="32"/>
      <c r="L30" s="32"/>
      <c r="M30" s="32"/>
      <c r="N30" s="4"/>
      <c r="O30" s="4"/>
      <c r="P30" s="4"/>
      <c r="Q30" s="34"/>
      <c r="R30" s="11"/>
    </row>
    <row r="31" spans="2:18" ht="13.5" customHeight="1">
      <c r="B31" s="35"/>
      <c r="C31" s="35"/>
      <c r="D31" s="35"/>
      <c r="E31" s="35"/>
      <c r="F31" s="35"/>
      <c r="G31" s="35"/>
      <c r="H31" s="35"/>
      <c r="I31" s="35"/>
      <c r="J31" s="35"/>
      <c r="K31" s="35"/>
      <c r="L31" s="35"/>
      <c r="M31" s="35"/>
      <c r="N31" s="35"/>
      <c r="O31" s="35"/>
      <c r="P31" s="35"/>
      <c r="Q31" s="35"/>
      <c r="R31" s="35"/>
    </row>
    <row r="32" spans="2:18" ht="13.5" customHeight="1">
      <c r="B32" s="35" t="s">
        <v>303</v>
      </c>
      <c r="C32" s="35"/>
      <c r="D32" s="35"/>
      <c r="E32" s="35"/>
      <c r="F32" s="35"/>
      <c r="G32" s="35"/>
      <c r="H32" s="35"/>
      <c r="I32" s="35"/>
      <c r="J32" s="35"/>
      <c r="K32" s="35"/>
      <c r="L32" s="35"/>
      <c r="M32" s="35"/>
      <c r="N32" s="35"/>
      <c r="O32" s="35"/>
      <c r="P32" s="35"/>
      <c r="Q32" s="35"/>
      <c r="R32" s="35"/>
    </row>
    <row r="33" spans="2:18" ht="13.5" customHeight="1">
      <c r="B33" s="35" t="s">
        <v>314</v>
      </c>
      <c r="C33" s="35"/>
      <c r="D33" s="35"/>
      <c r="E33" s="35"/>
      <c r="F33" s="35"/>
      <c r="G33" s="35"/>
      <c r="H33" s="35"/>
      <c r="I33" s="35"/>
      <c r="J33" s="35"/>
      <c r="K33" s="35"/>
      <c r="L33" s="35"/>
      <c r="M33" s="35"/>
      <c r="N33" s="35"/>
      <c r="O33" s="35"/>
      <c r="P33" s="35"/>
      <c r="Q33" s="35"/>
      <c r="R33" s="35"/>
    </row>
    <row r="34" spans="2:18" ht="13.5" customHeight="1">
      <c r="B34" s="35" t="s">
        <v>327</v>
      </c>
      <c r="C34" s="35"/>
      <c r="D34" s="35"/>
      <c r="E34" s="35"/>
      <c r="F34" s="35"/>
      <c r="G34" s="35"/>
      <c r="H34" s="35"/>
      <c r="I34" s="35"/>
      <c r="J34" s="35"/>
      <c r="K34" s="35"/>
      <c r="L34" s="35"/>
      <c r="M34" s="35"/>
      <c r="N34" s="35"/>
      <c r="O34" s="35"/>
      <c r="P34" s="35"/>
      <c r="Q34" s="35"/>
      <c r="R34" s="35"/>
    </row>
    <row r="35" spans="2:18" ht="13.5" customHeight="1">
      <c r="B35" s="35" t="s">
        <v>328</v>
      </c>
      <c r="C35" s="35"/>
      <c r="D35" s="35"/>
      <c r="E35" s="35"/>
      <c r="F35" s="35"/>
      <c r="G35" s="35"/>
      <c r="H35" s="35"/>
      <c r="I35" s="35"/>
      <c r="J35" s="35"/>
      <c r="K35" s="35"/>
      <c r="L35" s="35"/>
      <c r="M35" s="35"/>
      <c r="N35" s="35"/>
      <c r="O35" s="35"/>
      <c r="P35" s="35"/>
      <c r="Q35" s="35"/>
      <c r="R35" s="35"/>
    </row>
    <row r="36" spans="2:18" ht="13.5" customHeight="1">
      <c r="B36" s="35" t="s">
        <v>316</v>
      </c>
      <c r="C36" s="35"/>
      <c r="D36" s="35"/>
      <c r="E36" s="35"/>
      <c r="F36" s="35"/>
      <c r="G36" s="35"/>
      <c r="H36" s="35"/>
      <c r="I36" s="35"/>
      <c r="J36" s="35"/>
      <c r="K36" s="35"/>
      <c r="L36" s="35"/>
      <c r="M36" s="35"/>
      <c r="N36" s="35"/>
      <c r="O36" s="35"/>
      <c r="P36" s="35"/>
      <c r="Q36" s="35"/>
      <c r="R36" s="35"/>
    </row>
    <row r="37" spans="2:18" ht="13.5" customHeight="1">
      <c r="B37" s="180" t="s">
        <v>299</v>
      </c>
      <c r="C37" s="180"/>
      <c r="D37" s="180"/>
      <c r="E37" s="180"/>
      <c r="F37" s="180"/>
      <c r="G37" s="180"/>
      <c r="H37" s="180"/>
      <c r="I37" s="180"/>
      <c r="J37" s="180"/>
      <c r="K37" s="180"/>
      <c r="L37" s="180"/>
      <c r="M37" s="180"/>
      <c r="N37" s="176"/>
      <c r="O37" s="176"/>
      <c r="P37" s="176"/>
      <c r="Q37" s="176"/>
      <c r="R37" s="176"/>
    </row>
    <row r="38" spans="1:18" s="185" customFormat="1" ht="13.5" customHeight="1">
      <c r="A38" s="181"/>
      <c r="B38" s="183" t="s">
        <v>318</v>
      </c>
      <c r="C38" s="184"/>
      <c r="D38" s="184"/>
      <c r="E38" s="184"/>
      <c r="F38" s="184"/>
      <c r="G38" s="184"/>
      <c r="H38" s="184"/>
      <c r="I38" s="184"/>
      <c r="J38" s="184"/>
      <c r="K38" s="184"/>
      <c r="L38" s="184"/>
      <c r="M38" s="184"/>
      <c r="N38" s="184"/>
      <c r="O38" s="184"/>
      <c r="P38" s="184"/>
      <c r="Q38" s="184"/>
      <c r="R38" s="184"/>
    </row>
    <row r="39" spans="2:18" ht="13.5">
      <c r="B39" s="180" t="s">
        <v>329</v>
      </c>
      <c r="C39" s="180"/>
      <c r="D39" s="180"/>
      <c r="E39" s="180"/>
      <c r="F39" s="180"/>
      <c r="G39" s="180"/>
      <c r="H39" s="180"/>
      <c r="I39" s="180"/>
      <c r="J39" s="180"/>
      <c r="K39" s="180"/>
      <c r="L39" s="180"/>
      <c r="M39" s="180"/>
      <c r="N39" s="176"/>
      <c r="O39" s="176"/>
      <c r="P39" s="176"/>
      <c r="Q39" s="176"/>
      <c r="R39" s="176"/>
    </row>
    <row r="40" spans="2:18" ht="13.5">
      <c r="B40" s="180" t="s">
        <v>297</v>
      </c>
      <c r="C40" s="180"/>
      <c r="D40" s="180"/>
      <c r="E40" s="180"/>
      <c r="F40" s="180"/>
      <c r="G40" s="180"/>
      <c r="H40" s="180"/>
      <c r="I40" s="180"/>
      <c r="J40" s="180"/>
      <c r="K40" s="180"/>
      <c r="L40" s="180"/>
      <c r="M40" s="180"/>
      <c r="N40" s="176"/>
      <c r="O40" s="176"/>
      <c r="P40" s="176"/>
      <c r="Q40" s="176"/>
      <c r="R40" s="176"/>
    </row>
    <row r="41" spans="2:18" ht="13.5">
      <c r="B41" s="180"/>
      <c r="C41" s="180"/>
      <c r="D41" s="180"/>
      <c r="E41" s="180"/>
      <c r="F41" s="180"/>
      <c r="G41" s="180"/>
      <c r="H41" s="180"/>
      <c r="I41" s="180"/>
      <c r="J41" s="180"/>
      <c r="K41" s="180"/>
      <c r="L41" s="180"/>
      <c r="M41" s="180"/>
      <c r="N41" s="176"/>
      <c r="O41" s="176"/>
      <c r="P41" s="176"/>
      <c r="Q41" s="176"/>
      <c r="R41" s="176"/>
    </row>
  </sheetData>
  <mergeCells count="7">
    <mergeCell ref="A4:A7"/>
    <mergeCell ref="R4:R7"/>
    <mergeCell ref="B4:E4"/>
    <mergeCell ref="F4:I4"/>
    <mergeCell ref="J5:M5"/>
    <mergeCell ref="N5:Q5"/>
    <mergeCell ref="J4:Q4"/>
  </mergeCells>
  <hyperlinks>
    <hyperlink ref="B38" r:id="rId1" display="　　　　 ①工業統計調査では企業内取引も製造品出荷額に含めている（利用上の注意*12）のに対して、産出物価指数は企業内取引を調査対象としていない。"/>
  </hyperlinks>
  <printOptions/>
  <pageMargins left="0.7874015748031497" right="0.7874015748031497" top="0.984251968503937" bottom="0.984251968503937" header="0.5118110236220472" footer="0.5118110236220472"/>
  <pageSetup horizontalDpi="300" verticalDpi="300" orientation="landscape" paperSize="9" scale="82" r:id="rId2"/>
</worksheet>
</file>

<file path=xl/worksheets/sheet10.xml><?xml version="1.0" encoding="utf-8"?>
<worksheet xmlns="http://schemas.openxmlformats.org/spreadsheetml/2006/main" xmlns:r="http://schemas.openxmlformats.org/officeDocument/2006/relationships">
  <sheetPr>
    <pageSetUpPr fitToPage="1"/>
  </sheetPr>
  <dimension ref="A1:P36"/>
  <sheetViews>
    <sheetView zoomScale="75" zoomScaleNormal="75" zoomScaleSheetLayoutView="75" workbookViewId="0" topLeftCell="A1">
      <selection activeCell="R16" sqref="R16"/>
    </sheetView>
  </sheetViews>
  <sheetFormatPr defaultColWidth="9.00390625" defaultRowHeight="13.5"/>
  <cols>
    <col min="1" max="1" width="14.875" style="2" customWidth="1"/>
    <col min="2" max="2" width="7.00390625" style="2" customWidth="1"/>
    <col min="3" max="3" width="7.125" style="2" customWidth="1"/>
    <col min="4" max="6" width="7.625" style="2" customWidth="1"/>
    <col min="7" max="9" width="8.625" style="2" customWidth="1"/>
    <col min="10" max="11" width="7.625" style="2" customWidth="1"/>
    <col min="12" max="12" width="12.125" style="2" customWidth="1"/>
    <col min="13" max="13" width="12.125" style="144" customWidth="1"/>
    <col min="14" max="14" width="12.125" style="2" customWidth="1"/>
    <col min="15" max="16" width="7.625" style="2" customWidth="1"/>
    <col min="17" max="17" width="2.625" style="2" customWidth="1"/>
    <col min="18" max="18" width="12.50390625" style="2" customWidth="1"/>
    <col min="19" max="16384" width="9.00390625" style="2" customWidth="1"/>
  </cols>
  <sheetData>
    <row r="1" ht="13.5">
      <c r="A1" s="2" t="s">
        <v>168</v>
      </c>
    </row>
    <row r="3" ht="13.5">
      <c r="P3" s="36" t="s">
        <v>45</v>
      </c>
    </row>
    <row r="4" spans="1:16" ht="13.5">
      <c r="A4" s="13"/>
      <c r="B4" s="219" t="s">
        <v>46</v>
      </c>
      <c r="C4" s="220"/>
      <c r="D4" s="220"/>
      <c r="E4" s="220"/>
      <c r="F4" s="221"/>
      <c r="G4" s="219" t="s">
        <v>47</v>
      </c>
      <c r="H4" s="220"/>
      <c r="I4" s="220"/>
      <c r="J4" s="220"/>
      <c r="K4" s="221"/>
      <c r="L4" s="199" t="s">
        <v>48</v>
      </c>
      <c r="M4" s="200"/>
      <c r="N4" s="200"/>
      <c r="O4" s="200"/>
      <c r="P4" s="226"/>
    </row>
    <row r="5" spans="1:16" ht="13.5">
      <c r="A5" s="9" t="s">
        <v>169</v>
      </c>
      <c r="B5" s="1" t="s">
        <v>170</v>
      </c>
      <c r="C5" s="1" t="s">
        <v>279</v>
      </c>
      <c r="D5" s="3"/>
      <c r="E5" s="3"/>
      <c r="F5" s="37"/>
      <c r="G5" s="1" t="s">
        <v>170</v>
      </c>
      <c r="H5" s="1" t="s">
        <v>279</v>
      </c>
      <c r="I5" s="3"/>
      <c r="J5" s="3"/>
      <c r="K5" s="37"/>
      <c r="L5" s="1" t="s">
        <v>50</v>
      </c>
      <c r="M5" s="1" t="s">
        <v>279</v>
      </c>
      <c r="N5" s="3"/>
      <c r="O5" s="3"/>
      <c r="P5" s="63"/>
    </row>
    <row r="6" spans="1:16" ht="13.5">
      <c r="A6" s="11"/>
      <c r="B6" s="10"/>
      <c r="C6" s="10"/>
      <c r="D6" s="38" t="s">
        <v>51</v>
      </c>
      <c r="E6" s="38" t="s">
        <v>52</v>
      </c>
      <c r="F6" s="38" t="s">
        <v>53</v>
      </c>
      <c r="G6" s="11"/>
      <c r="H6" s="10"/>
      <c r="I6" s="38" t="s">
        <v>306</v>
      </c>
      <c r="J6" s="38" t="s">
        <v>52</v>
      </c>
      <c r="K6" s="38" t="s">
        <v>53</v>
      </c>
      <c r="L6" s="11"/>
      <c r="M6" s="145"/>
      <c r="N6" s="38" t="s">
        <v>54</v>
      </c>
      <c r="O6" s="38" t="s">
        <v>52</v>
      </c>
      <c r="P6" s="38" t="s">
        <v>53</v>
      </c>
    </row>
    <row r="7" spans="1:16" ht="13.5">
      <c r="A7" s="13"/>
      <c r="B7" s="89"/>
      <c r="C7" s="45"/>
      <c r="D7" s="45"/>
      <c r="E7" s="42"/>
      <c r="F7" s="43"/>
      <c r="G7" s="89"/>
      <c r="H7" s="45"/>
      <c r="I7" s="45"/>
      <c r="J7" s="45"/>
      <c r="K7" s="46"/>
      <c r="L7" s="3"/>
      <c r="M7" s="55"/>
      <c r="N7" s="3"/>
      <c r="O7" s="3"/>
      <c r="P7" s="63"/>
    </row>
    <row r="8" spans="1:16" ht="13.5">
      <c r="A8" s="9" t="s">
        <v>171</v>
      </c>
      <c r="B8" s="269">
        <f>SUM(B10:B35)</f>
        <v>865</v>
      </c>
      <c r="C8" s="234">
        <f>SUM(C10:C35)</f>
        <v>813</v>
      </c>
      <c r="D8" s="55">
        <f>C8-B8</f>
        <v>-52</v>
      </c>
      <c r="E8" s="48">
        <f>IF(B8="X","X",D8/B8*100)</f>
        <v>-6.011560693641618</v>
      </c>
      <c r="F8" s="141">
        <f>C8/C$8*100</f>
        <v>100</v>
      </c>
      <c r="G8" s="269">
        <v>33060</v>
      </c>
      <c r="H8" s="236">
        <v>31609</v>
      </c>
      <c r="I8" s="236">
        <v>-1451</v>
      </c>
      <c r="J8" s="263">
        <v>-4.388989715668481</v>
      </c>
      <c r="K8" s="264">
        <v>100</v>
      </c>
      <c r="L8" s="269">
        <v>198761474</v>
      </c>
      <c r="M8" s="234">
        <v>178493872</v>
      </c>
      <c r="N8" s="234">
        <v>-20267602</v>
      </c>
      <c r="O8" s="267">
        <v>-10.196946919401494</v>
      </c>
      <c r="P8" s="268">
        <v>100</v>
      </c>
    </row>
    <row r="9" spans="1:16" ht="13.5">
      <c r="A9" s="8"/>
      <c r="B9" s="269"/>
      <c r="C9" s="55"/>
      <c r="D9" s="55"/>
      <c r="E9" s="48"/>
      <c r="F9" s="141"/>
      <c r="G9" s="269"/>
      <c r="H9" s="234"/>
      <c r="I9" s="55"/>
      <c r="J9" s="48"/>
      <c r="K9" s="141"/>
      <c r="L9" s="234"/>
      <c r="M9" s="55"/>
      <c r="N9" s="55"/>
      <c r="O9" s="48"/>
      <c r="P9" s="141"/>
    </row>
    <row r="10" spans="1:16" ht="13.5">
      <c r="A10" s="8" t="s">
        <v>172</v>
      </c>
      <c r="B10" s="55">
        <v>165</v>
      </c>
      <c r="C10" s="144">
        <v>155</v>
      </c>
      <c r="D10" s="55">
        <f>C10-B10</f>
        <v>-10</v>
      </c>
      <c r="E10" s="48">
        <f>IF(B10="X","X",D10/B10*100)</f>
        <v>-6.0606060606060606</v>
      </c>
      <c r="F10" s="141">
        <f>C10/C$8*100</f>
        <v>19.06519065190652</v>
      </c>
      <c r="G10" s="262">
        <v>3720</v>
      </c>
      <c r="H10" s="236">
        <v>3491</v>
      </c>
      <c r="I10" s="236">
        <v>-229</v>
      </c>
      <c r="J10" s="263">
        <v>-6.155913978494624</v>
      </c>
      <c r="K10" s="264">
        <v>11.044322819450157</v>
      </c>
      <c r="L10" s="262">
        <v>5455230</v>
      </c>
      <c r="M10" s="236">
        <v>5085083</v>
      </c>
      <c r="N10" s="236">
        <v>-370147</v>
      </c>
      <c r="O10" s="263">
        <v>-6.78517679364573</v>
      </c>
      <c r="P10" s="264">
        <v>2.8488837980947603</v>
      </c>
    </row>
    <row r="11" spans="1:16" ht="13.5">
      <c r="A11" s="8" t="s">
        <v>173</v>
      </c>
      <c r="B11" s="55">
        <v>18</v>
      </c>
      <c r="C11" s="144">
        <v>19</v>
      </c>
      <c r="D11" s="55">
        <f>C11-B11</f>
        <v>1</v>
      </c>
      <c r="E11" s="48">
        <f>IF(B11="X","X",D11/B11*100)</f>
        <v>5.555555555555555</v>
      </c>
      <c r="F11" s="141">
        <f>C11/C$8*100</f>
        <v>2.337023370233702</v>
      </c>
      <c r="G11" s="262">
        <v>395</v>
      </c>
      <c r="H11" s="236">
        <v>393</v>
      </c>
      <c r="I11" s="236">
        <v>-2</v>
      </c>
      <c r="J11" s="263">
        <v>-0.5063291139240507</v>
      </c>
      <c r="K11" s="264">
        <v>1.2433167768673479</v>
      </c>
      <c r="L11" s="262">
        <v>3682005</v>
      </c>
      <c r="M11" s="236">
        <v>4324152</v>
      </c>
      <c r="N11" s="236">
        <v>642147</v>
      </c>
      <c r="O11" s="263">
        <v>17.440144703768734</v>
      </c>
      <c r="P11" s="264">
        <v>2.4225772860146146</v>
      </c>
    </row>
    <row r="12" spans="1:16" ht="13.5">
      <c r="A12" s="8" t="s">
        <v>174</v>
      </c>
      <c r="B12" s="55">
        <v>2</v>
      </c>
      <c r="C12" s="144">
        <v>2</v>
      </c>
      <c r="D12" s="55">
        <f>C12-B12</f>
        <v>0</v>
      </c>
      <c r="E12" s="48">
        <f>IF(B12="X","X",D12/B12*100)</f>
        <v>0</v>
      </c>
      <c r="F12" s="141">
        <f>C12/C$8*100</f>
        <v>0.24600246002460024</v>
      </c>
      <c r="G12" s="262" t="s">
        <v>250</v>
      </c>
      <c r="H12" s="236" t="s">
        <v>250</v>
      </c>
      <c r="I12" s="236" t="s">
        <v>250</v>
      </c>
      <c r="J12" s="263" t="s">
        <v>250</v>
      </c>
      <c r="K12" s="264" t="s">
        <v>250</v>
      </c>
      <c r="L12" s="262" t="s">
        <v>250</v>
      </c>
      <c r="M12" s="236" t="s">
        <v>250</v>
      </c>
      <c r="N12" s="236" t="s">
        <v>250</v>
      </c>
      <c r="O12" s="263" t="s">
        <v>250</v>
      </c>
      <c r="P12" s="264" t="s">
        <v>250</v>
      </c>
    </row>
    <row r="13" spans="1:16" ht="13.5">
      <c r="A13" s="8" t="s">
        <v>175</v>
      </c>
      <c r="B13" s="55">
        <v>40</v>
      </c>
      <c r="C13" s="144">
        <v>35</v>
      </c>
      <c r="D13" s="55">
        <f>C13-B13</f>
        <v>-5</v>
      </c>
      <c r="E13" s="48">
        <f>IF(B13="X","X",D13/B13*100)</f>
        <v>-12.5</v>
      </c>
      <c r="F13" s="141">
        <f>C13/C$8*100</f>
        <v>4.305043050430505</v>
      </c>
      <c r="G13" s="262">
        <v>690</v>
      </c>
      <c r="H13" s="236">
        <v>557</v>
      </c>
      <c r="I13" s="236">
        <v>-133</v>
      </c>
      <c r="J13" s="263">
        <v>-19.275362318840582</v>
      </c>
      <c r="K13" s="264">
        <v>1.7621563478756053</v>
      </c>
      <c r="L13" s="262">
        <v>357397</v>
      </c>
      <c r="M13" s="236">
        <v>326895</v>
      </c>
      <c r="N13" s="236">
        <v>-30502</v>
      </c>
      <c r="O13" s="263">
        <v>-8.534486859151027</v>
      </c>
      <c r="P13" s="264">
        <v>0.18314074110062445</v>
      </c>
    </row>
    <row r="14" spans="1:16" ht="13.5">
      <c r="A14" s="8" t="s">
        <v>176</v>
      </c>
      <c r="B14" s="55">
        <v>50</v>
      </c>
      <c r="C14" s="144">
        <v>44</v>
      </c>
      <c r="D14" s="55">
        <f>C14-B14</f>
        <v>-6</v>
      </c>
      <c r="E14" s="48">
        <f>IF(B14="X","X",D14/B14*100)</f>
        <v>-12</v>
      </c>
      <c r="F14" s="141">
        <f>C14/C$8*100</f>
        <v>5.412054120541206</v>
      </c>
      <c r="G14" s="262">
        <v>607</v>
      </c>
      <c r="H14" s="236">
        <v>546</v>
      </c>
      <c r="I14" s="236">
        <v>-61</v>
      </c>
      <c r="J14" s="263">
        <v>-10.049423393739703</v>
      </c>
      <c r="K14" s="264">
        <v>1.7273561327470024</v>
      </c>
      <c r="L14" s="262">
        <v>569202</v>
      </c>
      <c r="M14" s="236">
        <v>525539</v>
      </c>
      <c r="N14" s="236">
        <v>-43663</v>
      </c>
      <c r="O14" s="263">
        <v>-7.670914719203376</v>
      </c>
      <c r="P14" s="264">
        <v>0.294429715771979</v>
      </c>
    </row>
    <row r="15" spans="1:16" ht="13.5">
      <c r="A15" s="8"/>
      <c r="B15" s="55"/>
      <c r="C15" s="144"/>
      <c r="D15" s="144"/>
      <c r="E15" s="140"/>
      <c r="F15" s="141"/>
      <c r="G15" s="144"/>
      <c r="H15" s="144"/>
      <c r="I15" s="144"/>
      <c r="J15" s="275"/>
      <c r="K15" s="272"/>
      <c r="L15" s="144"/>
      <c r="M15" s="274"/>
      <c r="N15" s="144"/>
      <c r="O15" s="275"/>
      <c r="P15" s="272"/>
    </row>
    <row r="16" spans="1:16" ht="13.5">
      <c r="A16" s="8" t="s">
        <v>177</v>
      </c>
      <c r="B16" s="55">
        <v>53</v>
      </c>
      <c r="C16" s="144">
        <v>51</v>
      </c>
      <c r="D16" s="55">
        <f>C16-B16</f>
        <v>-2</v>
      </c>
      <c r="E16" s="48">
        <f>IF(B16="X","X",D16/B16*100)</f>
        <v>-3.7735849056603774</v>
      </c>
      <c r="F16" s="141">
        <f>C16/C$8*100</f>
        <v>6.273062730627306</v>
      </c>
      <c r="G16" s="262">
        <v>488</v>
      </c>
      <c r="H16" s="236">
        <v>461</v>
      </c>
      <c r="I16" s="236">
        <v>-27</v>
      </c>
      <c r="J16" s="263">
        <v>-5.532786885245901</v>
      </c>
      <c r="K16" s="264">
        <v>1.4584453794805279</v>
      </c>
      <c r="L16" s="262">
        <v>603564</v>
      </c>
      <c r="M16" s="236">
        <v>575161</v>
      </c>
      <c r="N16" s="236">
        <v>-28403</v>
      </c>
      <c r="O16" s="263">
        <v>-4.705880403735146</v>
      </c>
      <c r="P16" s="264">
        <v>0.3222301099502172</v>
      </c>
    </row>
    <row r="17" spans="1:16" ht="13.5">
      <c r="A17" s="8" t="s">
        <v>178</v>
      </c>
      <c r="B17" s="55">
        <v>15</v>
      </c>
      <c r="C17" s="144">
        <v>15</v>
      </c>
      <c r="D17" s="55">
        <f>C17-B17</f>
        <v>0</v>
      </c>
      <c r="E17" s="48">
        <f>IF(B17="X","X",D17/B17*100)</f>
        <v>0</v>
      </c>
      <c r="F17" s="141">
        <f>C17/C$8*100</f>
        <v>1.8450184501845017</v>
      </c>
      <c r="G17" s="262">
        <v>724</v>
      </c>
      <c r="H17" s="236">
        <v>664</v>
      </c>
      <c r="I17" s="236">
        <v>-60</v>
      </c>
      <c r="J17" s="263">
        <v>-8.287292817679557</v>
      </c>
      <c r="K17" s="264">
        <v>2.100667531399285</v>
      </c>
      <c r="L17" s="262">
        <v>2485206</v>
      </c>
      <c r="M17" s="236">
        <v>2297934</v>
      </c>
      <c r="N17" s="236">
        <v>-187272</v>
      </c>
      <c r="O17" s="263">
        <v>-7.535471908566131</v>
      </c>
      <c r="P17" s="264">
        <v>1.2874021803953024</v>
      </c>
    </row>
    <row r="18" spans="1:16" ht="13.5">
      <c r="A18" s="8" t="s">
        <v>179</v>
      </c>
      <c r="B18" s="55">
        <v>87</v>
      </c>
      <c r="C18" s="144">
        <v>84</v>
      </c>
      <c r="D18" s="55">
        <f>C18-B18</f>
        <v>-3</v>
      </c>
      <c r="E18" s="48">
        <f>IF(B18="X","X",D18/B18*100)</f>
        <v>-3.4482758620689653</v>
      </c>
      <c r="F18" s="141">
        <f>C18/C$8*100</f>
        <v>10.33210332103321</v>
      </c>
      <c r="G18" s="262">
        <v>1910</v>
      </c>
      <c r="H18" s="236">
        <v>1853</v>
      </c>
      <c r="I18" s="236">
        <v>-57</v>
      </c>
      <c r="J18" s="263">
        <v>-2.984293193717278</v>
      </c>
      <c r="K18" s="264">
        <v>5.862254421209149</v>
      </c>
      <c r="L18" s="262">
        <v>2758924</v>
      </c>
      <c r="M18" s="236">
        <v>2701413</v>
      </c>
      <c r="N18" s="236">
        <v>-57511</v>
      </c>
      <c r="O18" s="263">
        <v>-2.0845445543262517</v>
      </c>
      <c r="P18" s="264">
        <v>1.513448596151245</v>
      </c>
    </row>
    <row r="19" spans="1:16" ht="13.5">
      <c r="A19" s="8" t="s">
        <v>237</v>
      </c>
      <c r="B19" s="55">
        <v>31</v>
      </c>
      <c r="C19" s="144">
        <v>33</v>
      </c>
      <c r="D19" s="55">
        <f>C19-B19</f>
        <v>2</v>
      </c>
      <c r="E19" s="48">
        <f>IF(B19="X","X",D19/B19*100)</f>
        <v>6.451612903225806</v>
      </c>
      <c r="F19" s="141">
        <f>C19/C$8*100</f>
        <v>4.059040590405904</v>
      </c>
      <c r="G19" s="262">
        <v>2205</v>
      </c>
      <c r="H19" s="236">
        <v>2314</v>
      </c>
      <c r="I19" s="236">
        <v>109</v>
      </c>
      <c r="J19" s="263">
        <v>4.9433106575963714</v>
      </c>
      <c r="K19" s="264">
        <v>7.320699800689677</v>
      </c>
      <c r="L19" s="262">
        <v>30292262</v>
      </c>
      <c r="M19" s="236">
        <v>29855914</v>
      </c>
      <c r="N19" s="236">
        <v>-436348</v>
      </c>
      <c r="O19" s="263">
        <v>-1.4404602733199652</v>
      </c>
      <c r="P19" s="264">
        <v>16.726576473168784</v>
      </c>
    </row>
    <row r="20" spans="1:16" ht="13.5">
      <c r="A20" s="8" t="s">
        <v>238</v>
      </c>
      <c r="B20" s="55">
        <v>8</v>
      </c>
      <c r="C20" s="144">
        <v>8</v>
      </c>
      <c r="D20" s="55">
        <f>C20-B20</f>
        <v>0</v>
      </c>
      <c r="E20" s="48">
        <f>IF(B20="X","X",D20/B20*100)</f>
        <v>0</v>
      </c>
      <c r="F20" s="141">
        <f>C20/C$8*100</f>
        <v>0.984009840098401</v>
      </c>
      <c r="G20" s="262">
        <v>621</v>
      </c>
      <c r="H20" s="236">
        <v>587</v>
      </c>
      <c r="I20" s="236">
        <v>-34</v>
      </c>
      <c r="J20" s="263">
        <v>-5.475040257648954</v>
      </c>
      <c r="K20" s="264">
        <v>1.8570660254990667</v>
      </c>
      <c r="L20" s="262">
        <v>22534723</v>
      </c>
      <c r="M20" s="236">
        <v>26372837</v>
      </c>
      <c r="N20" s="236">
        <v>3838114</v>
      </c>
      <c r="O20" s="263">
        <v>17.031999905212945</v>
      </c>
      <c r="P20" s="264">
        <v>14.775205840119824</v>
      </c>
    </row>
    <row r="21" spans="1:16" ht="13.5">
      <c r="A21" s="8"/>
      <c r="B21" s="55"/>
      <c r="C21" s="144"/>
      <c r="D21" s="144"/>
      <c r="E21" s="140"/>
      <c r="F21" s="141"/>
      <c r="G21" s="144"/>
      <c r="H21" s="144"/>
      <c r="I21" s="144"/>
      <c r="J21" s="275"/>
      <c r="K21" s="272"/>
      <c r="L21" s="144"/>
      <c r="M21" s="274"/>
      <c r="N21" s="144"/>
      <c r="O21" s="275"/>
      <c r="P21" s="272"/>
    </row>
    <row r="22" spans="1:16" ht="13.5">
      <c r="A22" s="8" t="s">
        <v>180</v>
      </c>
      <c r="B22" s="55">
        <v>19</v>
      </c>
      <c r="C22" s="144">
        <v>20</v>
      </c>
      <c r="D22" s="55">
        <f>C22-B22</f>
        <v>1</v>
      </c>
      <c r="E22" s="48">
        <f>IF(B22="X","X",D22/B22*100)</f>
        <v>5.263157894736842</v>
      </c>
      <c r="F22" s="141">
        <f>C22/C$8*100</f>
        <v>2.4600246002460024</v>
      </c>
      <c r="G22" s="262">
        <v>661</v>
      </c>
      <c r="H22" s="236">
        <v>663</v>
      </c>
      <c r="I22" s="236">
        <v>2</v>
      </c>
      <c r="J22" s="263">
        <v>0.30257186081694404</v>
      </c>
      <c r="K22" s="264">
        <v>2.097503875478503</v>
      </c>
      <c r="L22" s="262">
        <v>1133359</v>
      </c>
      <c r="M22" s="236">
        <v>1102165</v>
      </c>
      <c r="N22" s="236">
        <v>-31194</v>
      </c>
      <c r="O22" s="263">
        <v>-2.7523494320863913</v>
      </c>
      <c r="P22" s="264">
        <v>0.617480582190519</v>
      </c>
    </row>
    <row r="23" spans="1:16" ht="13.5">
      <c r="A23" s="8" t="s">
        <v>181</v>
      </c>
      <c r="B23" s="55">
        <v>3</v>
      </c>
      <c r="C23" s="144">
        <v>3</v>
      </c>
      <c r="D23" s="55">
        <f>C23-B23</f>
        <v>0</v>
      </c>
      <c r="E23" s="48">
        <f>IF(B23="X","X",D23/B23*100)</f>
        <v>0</v>
      </c>
      <c r="F23" s="141">
        <f>C23/C$8*100</f>
        <v>0.36900369003690037</v>
      </c>
      <c r="G23" s="262">
        <v>45</v>
      </c>
      <c r="H23" s="236">
        <v>40</v>
      </c>
      <c r="I23" s="236">
        <v>-5</v>
      </c>
      <c r="J23" s="263">
        <v>-11.11111111111111</v>
      </c>
      <c r="K23" s="264">
        <v>0.12654623683128222</v>
      </c>
      <c r="L23" s="262">
        <v>59229</v>
      </c>
      <c r="M23" s="236">
        <v>43341</v>
      </c>
      <c r="N23" s="236">
        <v>-15888</v>
      </c>
      <c r="O23" s="263">
        <v>-26.824697361090006</v>
      </c>
      <c r="P23" s="264">
        <v>0.02428150586592687</v>
      </c>
    </row>
    <row r="24" spans="1:16" ht="13.5">
      <c r="A24" s="8" t="s">
        <v>182</v>
      </c>
      <c r="B24" s="55">
        <v>1</v>
      </c>
      <c r="C24" s="144">
        <v>1</v>
      </c>
      <c r="D24" s="55">
        <f>C24-B24</f>
        <v>0</v>
      </c>
      <c r="E24" s="48">
        <f>IF(B24="X","X",D24/B24*100)</f>
        <v>0</v>
      </c>
      <c r="F24" s="141">
        <f>C24/C$8*100</f>
        <v>0.12300123001230012</v>
      </c>
      <c r="G24" s="262" t="s">
        <v>250</v>
      </c>
      <c r="H24" s="236" t="s">
        <v>250</v>
      </c>
      <c r="I24" s="236" t="s">
        <v>250</v>
      </c>
      <c r="J24" s="263" t="s">
        <v>250</v>
      </c>
      <c r="K24" s="264" t="s">
        <v>250</v>
      </c>
      <c r="L24" s="262" t="s">
        <v>250</v>
      </c>
      <c r="M24" s="236" t="s">
        <v>250</v>
      </c>
      <c r="N24" s="236" t="s">
        <v>250</v>
      </c>
      <c r="O24" s="263" t="s">
        <v>250</v>
      </c>
      <c r="P24" s="264" t="s">
        <v>250</v>
      </c>
    </row>
    <row r="25" spans="1:16" ht="13.5">
      <c r="A25" s="8" t="s">
        <v>183</v>
      </c>
      <c r="B25" s="55">
        <v>70</v>
      </c>
      <c r="C25" s="144">
        <v>61</v>
      </c>
      <c r="D25" s="55">
        <f>C25-B25</f>
        <v>-9</v>
      </c>
      <c r="E25" s="48">
        <f>IF(B25="X","X",D25/B25*100)</f>
        <v>-12.857142857142856</v>
      </c>
      <c r="F25" s="141">
        <f>C25/C$8*100</f>
        <v>7.503075030750307</v>
      </c>
      <c r="G25" s="262">
        <v>1308</v>
      </c>
      <c r="H25" s="236">
        <v>1162</v>
      </c>
      <c r="I25" s="236">
        <v>-146</v>
      </c>
      <c r="J25" s="263">
        <v>-11.162079510703364</v>
      </c>
      <c r="K25" s="264">
        <v>3.676168179948749</v>
      </c>
      <c r="L25" s="262">
        <v>3190620</v>
      </c>
      <c r="M25" s="236">
        <v>2671082</v>
      </c>
      <c r="N25" s="236">
        <v>-519538</v>
      </c>
      <c r="O25" s="263">
        <v>-16.283292902319925</v>
      </c>
      <c r="P25" s="264">
        <v>1.4964558559186838</v>
      </c>
    </row>
    <row r="26" spans="1:16" ht="13.5">
      <c r="A26" s="8" t="s">
        <v>239</v>
      </c>
      <c r="B26" s="55">
        <v>18</v>
      </c>
      <c r="C26" s="144">
        <v>18</v>
      </c>
      <c r="D26" s="55">
        <f>C26-B26</f>
        <v>0</v>
      </c>
      <c r="E26" s="48">
        <f>IF(B26="X","X",D26/B26*100)</f>
        <v>0</v>
      </c>
      <c r="F26" s="141">
        <f>C26/C$8*100</f>
        <v>2.214022140221402</v>
      </c>
      <c r="G26" s="273" t="s">
        <v>278</v>
      </c>
      <c r="H26" s="238" t="s">
        <v>278</v>
      </c>
      <c r="I26" s="238" t="s">
        <v>278</v>
      </c>
      <c r="J26" s="246" t="s">
        <v>278</v>
      </c>
      <c r="K26" s="247" t="s">
        <v>278</v>
      </c>
      <c r="L26" s="273" t="s">
        <v>278</v>
      </c>
      <c r="M26" s="238" t="s">
        <v>278</v>
      </c>
      <c r="N26" s="238" t="s">
        <v>278</v>
      </c>
      <c r="O26" s="246" t="s">
        <v>278</v>
      </c>
      <c r="P26" s="247" t="s">
        <v>278</v>
      </c>
    </row>
    <row r="27" spans="1:16" ht="13.5">
      <c r="A27" s="8"/>
      <c r="B27" s="55"/>
      <c r="C27" s="144"/>
      <c r="D27" s="144"/>
      <c r="E27" s="140"/>
      <c r="F27" s="141"/>
      <c r="G27" s="144"/>
      <c r="H27" s="144"/>
      <c r="I27" s="144"/>
      <c r="J27" s="275"/>
      <c r="K27" s="272"/>
      <c r="L27" s="144"/>
      <c r="M27" s="274"/>
      <c r="N27" s="144"/>
      <c r="O27" s="275"/>
      <c r="P27" s="272"/>
    </row>
    <row r="28" spans="1:16" ht="13.5">
      <c r="A28" s="8" t="s">
        <v>240</v>
      </c>
      <c r="B28" s="55">
        <v>10</v>
      </c>
      <c r="C28" s="144">
        <v>11</v>
      </c>
      <c r="D28" s="55">
        <f>C28-B28</f>
        <v>1</v>
      </c>
      <c r="E28" s="48">
        <f>IF(B28="X","X",D28/B28*100)</f>
        <v>10</v>
      </c>
      <c r="F28" s="141">
        <f>C28/C$8*100</f>
        <v>1.3530135301353015</v>
      </c>
      <c r="G28" s="262">
        <v>899</v>
      </c>
      <c r="H28" s="236">
        <v>1080</v>
      </c>
      <c r="I28" s="236">
        <v>181</v>
      </c>
      <c r="J28" s="263">
        <v>20.133481646273637</v>
      </c>
      <c r="K28" s="264">
        <v>3.41674839444462</v>
      </c>
      <c r="L28" s="262">
        <v>17973461</v>
      </c>
      <c r="M28" s="236">
        <v>17644976</v>
      </c>
      <c r="N28" s="236">
        <v>-328485</v>
      </c>
      <c r="O28" s="263">
        <v>-1.827611276425837</v>
      </c>
      <c r="P28" s="264">
        <v>9.885479990035737</v>
      </c>
    </row>
    <row r="29" spans="1:16" ht="13.5">
      <c r="A29" s="8" t="s">
        <v>241</v>
      </c>
      <c r="B29" s="55">
        <v>106</v>
      </c>
      <c r="C29" s="144">
        <v>99</v>
      </c>
      <c r="D29" s="55">
        <f>C29-B29</f>
        <v>-7</v>
      </c>
      <c r="E29" s="48">
        <f>IF(B29="X","X",D29/B29*100)</f>
        <v>-6.60377358490566</v>
      </c>
      <c r="F29" s="141">
        <f>C29/C$8*100</f>
        <v>12.177121771217712</v>
      </c>
      <c r="G29" s="262">
        <v>2374</v>
      </c>
      <c r="H29" s="236">
        <v>2334</v>
      </c>
      <c r="I29" s="236">
        <v>-40</v>
      </c>
      <c r="J29" s="263">
        <v>-1.6849199663016006</v>
      </c>
      <c r="K29" s="264">
        <v>7.383972919105318</v>
      </c>
      <c r="L29" s="262">
        <v>4560055</v>
      </c>
      <c r="M29" s="236">
        <v>4136028</v>
      </c>
      <c r="N29" s="236">
        <v>-424027</v>
      </c>
      <c r="O29" s="263">
        <v>-9.298725563617104</v>
      </c>
      <c r="P29" s="264">
        <v>2.3171820711021383</v>
      </c>
    </row>
    <row r="30" spans="1:16" ht="13.5">
      <c r="A30" s="8" t="s">
        <v>242</v>
      </c>
      <c r="B30" s="55">
        <v>60</v>
      </c>
      <c r="C30" s="144">
        <v>58</v>
      </c>
      <c r="D30" s="55">
        <f>C30-B30</f>
        <v>-2</v>
      </c>
      <c r="E30" s="48">
        <f>IF(B30="X","X",D30/B30*100)</f>
        <v>-3.3333333333333335</v>
      </c>
      <c r="F30" s="141">
        <f>C30/C$8*100</f>
        <v>7.134071340713407</v>
      </c>
      <c r="G30" s="262">
        <v>2437</v>
      </c>
      <c r="H30" s="236">
        <v>2839</v>
      </c>
      <c r="I30" s="236">
        <v>402</v>
      </c>
      <c r="J30" s="263">
        <v>16.495691423881823</v>
      </c>
      <c r="K30" s="264">
        <v>8.981619159100255</v>
      </c>
      <c r="L30" s="262">
        <v>7010571</v>
      </c>
      <c r="M30" s="236">
        <v>8461926</v>
      </c>
      <c r="N30" s="236">
        <v>1451355</v>
      </c>
      <c r="O30" s="263">
        <v>20.70237930690667</v>
      </c>
      <c r="P30" s="264">
        <v>4.740737541958864</v>
      </c>
    </row>
    <row r="31" spans="1:16" ht="13.5">
      <c r="A31" s="8" t="s">
        <v>243</v>
      </c>
      <c r="B31" s="55">
        <v>45</v>
      </c>
      <c r="C31" s="144">
        <v>46</v>
      </c>
      <c r="D31" s="55">
        <f>C31-B31</f>
        <v>1</v>
      </c>
      <c r="E31" s="48">
        <f>IF(B31="X","X",D31/B31*100)</f>
        <v>2.2222222222222223</v>
      </c>
      <c r="F31" s="141">
        <f>C31/C$8*100</f>
        <v>5.658056580565805</v>
      </c>
      <c r="G31" s="262">
        <v>8225</v>
      </c>
      <c r="H31" s="236">
        <v>7828</v>
      </c>
      <c r="I31" s="236">
        <v>-397</v>
      </c>
      <c r="J31" s="263">
        <v>-4.826747720364741</v>
      </c>
      <c r="K31" s="264">
        <v>24.765098547881934</v>
      </c>
      <c r="L31" s="262">
        <v>57577196</v>
      </c>
      <c r="M31" s="236">
        <v>37402813</v>
      </c>
      <c r="N31" s="236">
        <v>-20174383</v>
      </c>
      <c r="O31" s="263">
        <v>-35.038842461171605</v>
      </c>
      <c r="P31" s="264">
        <v>20.954676247933037</v>
      </c>
    </row>
    <row r="32" spans="1:16" ht="13.5">
      <c r="A32" s="8" t="s">
        <v>244</v>
      </c>
      <c r="B32" s="55">
        <v>8</v>
      </c>
      <c r="C32" s="144">
        <v>7</v>
      </c>
      <c r="D32" s="55">
        <f>C32-B32</f>
        <v>-1</v>
      </c>
      <c r="E32" s="48">
        <f>IF(B32="X","X",D32/B32*100)</f>
        <v>-12.5</v>
      </c>
      <c r="F32" s="141">
        <f>C32/C$8*100</f>
        <v>0.8610086100861009</v>
      </c>
      <c r="G32" s="262">
        <v>217</v>
      </c>
      <c r="H32" s="236">
        <v>167</v>
      </c>
      <c r="I32" s="236">
        <v>-50</v>
      </c>
      <c r="J32" s="263">
        <v>-23.04147465437788</v>
      </c>
      <c r="K32" s="264">
        <v>0.5283305387706033</v>
      </c>
      <c r="L32" s="262">
        <v>196459</v>
      </c>
      <c r="M32" s="236">
        <v>122292</v>
      </c>
      <c r="N32" s="236">
        <v>-74167</v>
      </c>
      <c r="O32" s="263">
        <v>-37.751897342448046</v>
      </c>
      <c r="P32" s="264">
        <v>0.06851327646699266</v>
      </c>
    </row>
    <row r="33" spans="1:16" ht="13.5">
      <c r="A33" s="8"/>
      <c r="B33" s="55"/>
      <c r="C33" s="144"/>
      <c r="D33" s="144"/>
      <c r="E33" s="140"/>
      <c r="F33" s="141"/>
      <c r="G33" s="144"/>
      <c r="H33" s="144"/>
      <c r="I33" s="144"/>
      <c r="J33" s="275"/>
      <c r="K33" s="272"/>
      <c r="L33" s="144"/>
      <c r="M33" s="274"/>
      <c r="N33" s="144"/>
      <c r="O33" s="275"/>
      <c r="P33" s="272"/>
    </row>
    <row r="34" spans="1:16" ht="13.5">
      <c r="A34" s="8" t="s">
        <v>245</v>
      </c>
      <c r="B34" s="55">
        <v>11</v>
      </c>
      <c r="C34" s="144">
        <v>8</v>
      </c>
      <c r="D34" s="55">
        <f>C34-B34</f>
        <v>-3</v>
      </c>
      <c r="E34" s="48">
        <f>IF(B34="X","X",D34/B34*100)</f>
        <v>-27.27272727272727</v>
      </c>
      <c r="F34" s="141">
        <f>C34/C$8*100</f>
        <v>0.984009840098401</v>
      </c>
      <c r="G34" s="262">
        <v>1429</v>
      </c>
      <c r="H34" s="236">
        <v>882</v>
      </c>
      <c r="I34" s="236">
        <v>-547</v>
      </c>
      <c r="J34" s="263">
        <v>-38.27851644506648</v>
      </c>
      <c r="K34" s="264">
        <v>2.7903445221297734</v>
      </c>
      <c r="L34" s="262">
        <v>9834255</v>
      </c>
      <c r="M34" s="236">
        <v>10464826</v>
      </c>
      <c r="N34" s="236">
        <v>630571</v>
      </c>
      <c r="O34" s="263">
        <v>6.411985452888907</v>
      </c>
      <c r="P34" s="264">
        <v>5.862848893770426</v>
      </c>
    </row>
    <row r="35" spans="1:16" ht="13.5">
      <c r="A35" s="8" t="s">
        <v>184</v>
      </c>
      <c r="B35" s="55">
        <v>45</v>
      </c>
      <c r="C35" s="144">
        <v>35</v>
      </c>
      <c r="D35" s="55">
        <f>C35-B35</f>
        <v>-10</v>
      </c>
      <c r="E35" s="48">
        <f>IF(B35="X","X",D35/B35*100)</f>
        <v>-22.22222222222222</v>
      </c>
      <c r="F35" s="141">
        <f>C35/C$8*100</f>
        <v>4.305043050430505</v>
      </c>
      <c r="G35" s="262">
        <v>516</v>
      </c>
      <c r="H35" s="236">
        <v>447</v>
      </c>
      <c r="I35" s="236">
        <v>-69</v>
      </c>
      <c r="J35" s="263">
        <v>-13.372093023255813</v>
      </c>
      <c r="K35" s="264">
        <v>1.414154196589579</v>
      </c>
      <c r="L35" s="262">
        <v>595646</v>
      </c>
      <c r="M35" s="236">
        <v>548703</v>
      </c>
      <c r="N35" s="236">
        <v>-46943</v>
      </c>
      <c r="O35" s="263">
        <v>-7.881023292358212</v>
      </c>
      <c r="P35" s="264">
        <v>0.3074071921079733</v>
      </c>
    </row>
    <row r="36" spans="1:16" ht="13.5">
      <c r="A36" s="11"/>
      <c r="B36" s="4"/>
      <c r="C36" s="4"/>
      <c r="D36" s="4"/>
      <c r="E36" s="4"/>
      <c r="F36" s="34"/>
      <c r="G36" s="31"/>
      <c r="H36" s="4"/>
      <c r="I36" s="4"/>
      <c r="J36" s="4"/>
      <c r="K36" s="34"/>
      <c r="L36" s="32"/>
      <c r="M36" s="147"/>
      <c r="N36" s="4"/>
      <c r="O36" s="4"/>
      <c r="P36" s="34"/>
    </row>
  </sheetData>
  <mergeCells count="3">
    <mergeCell ref="B4:F4"/>
    <mergeCell ref="G4:K4"/>
    <mergeCell ref="L4:P4"/>
  </mergeCells>
  <printOptions/>
  <pageMargins left="0.75" right="0.75" top="1" bottom="1" header="0.512" footer="0.512"/>
  <pageSetup fitToHeight="1" fitToWidth="1" horizontalDpi="300" verticalDpi="300" orientation="landscape" paperSize="9" scale="89" r:id="rId1"/>
</worksheet>
</file>

<file path=xl/worksheets/sheet11.xml><?xml version="1.0" encoding="utf-8"?>
<worksheet xmlns="http://schemas.openxmlformats.org/spreadsheetml/2006/main" xmlns:r="http://schemas.openxmlformats.org/officeDocument/2006/relationships">
  <dimension ref="A1:T128"/>
  <sheetViews>
    <sheetView zoomScale="75" zoomScaleNormal="75" zoomScaleSheetLayoutView="75" workbookViewId="0" topLeftCell="A1">
      <selection activeCell="Q16" sqref="Q16"/>
    </sheetView>
  </sheetViews>
  <sheetFormatPr defaultColWidth="9.00390625" defaultRowHeight="13.5"/>
  <cols>
    <col min="1" max="1" width="14.875" style="2" customWidth="1"/>
    <col min="2" max="2" width="8.875" style="2" customWidth="1"/>
    <col min="3" max="3" width="8.625" style="2" customWidth="1"/>
    <col min="4" max="4" width="8.75390625" style="2" customWidth="1"/>
    <col min="5" max="5" width="9.25390625" style="2" customWidth="1"/>
    <col min="6" max="6" width="8.375" style="2" customWidth="1"/>
    <col min="7" max="8" width="8.625" style="2" customWidth="1"/>
    <col min="9" max="9" width="8.75390625" style="2" customWidth="1"/>
    <col min="10" max="10" width="8.125" style="2" customWidth="1"/>
    <col min="11" max="11" width="9.50390625" style="2" bestFit="1" customWidth="1"/>
    <col min="12" max="13" width="12.625" style="2" customWidth="1"/>
    <col min="14" max="14" width="12.125" style="2" customWidth="1"/>
    <col min="15" max="16" width="8.125" style="2" customWidth="1"/>
    <col min="17" max="17" width="2.50390625" style="2" customWidth="1"/>
    <col min="18" max="18" width="13.00390625" style="2" customWidth="1"/>
    <col min="19" max="16384" width="9.00390625" style="2" customWidth="1"/>
  </cols>
  <sheetData>
    <row r="1" ht="13.5">
      <c r="A1" s="2" t="s">
        <v>280</v>
      </c>
    </row>
    <row r="3" ht="13.5">
      <c r="P3" s="36" t="s">
        <v>45</v>
      </c>
    </row>
    <row r="4" spans="1:16" ht="13.5">
      <c r="A4" s="13"/>
      <c r="B4" s="219" t="s">
        <v>46</v>
      </c>
      <c r="C4" s="220"/>
      <c r="D4" s="220"/>
      <c r="E4" s="220"/>
      <c r="F4" s="221"/>
      <c r="G4" s="219" t="s">
        <v>47</v>
      </c>
      <c r="H4" s="220"/>
      <c r="I4" s="220"/>
      <c r="J4" s="220"/>
      <c r="K4" s="221"/>
      <c r="L4" s="219" t="s">
        <v>48</v>
      </c>
      <c r="M4" s="220"/>
      <c r="N4" s="220"/>
      <c r="O4" s="220"/>
      <c r="P4" s="221"/>
    </row>
    <row r="5" spans="1:16" ht="13.5">
      <c r="A5" s="9" t="s">
        <v>169</v>
      </c>
      <c r="B5" s="1" t="s">
        <v>170</v>
      </c>
      <c r="C5" s="1" t="s">
        <v>279</v>
      </c>
      <c r="D5" s="3"/>
      <c r="E5" s="3"/>
      <c r="F5" s="37"/>
      <c r="G5" s="1" t="s">
        <v>170</v>
      </c>
      <c r="H5" s="1" t="s">
        <v>279</v>
      </c>
      <c r="I5" s="3"/>
      <c r="J5" s="3"/>
      <c r="K5" s="37"/>
      <c r="L5" s="1" t="s">
        <v>50</v>
      </c>
      <c r="M5" s="1" t="s">
        <v>279</v>
      </c>
      <c r="N5" s="3"/>
      <c r="O5" s="3"/>
      <c r="P5" s="63"/>
    </row>
    <row r="6" spans="1:16" ht="13.5">
      <c r="A6" s="11"/>
      <c r="B6" s="10"/>
      <c r="C6" s="10"/>
      <c r="D6" s="38" t="s">
        <v>51</v>
      </c>
      <c r="E6" s="38" t="s">
        <v>52</v>
      </c>
      <c r="F6" s="38" t="s">
        <v>53</v>
      </c>
      <c r="G6" s="11"/>
      <c r="H6" s="10"/>
      <c r="I6" s="38" t="s">
        <v>306</v>
      </c>
      <c r="J6" s="38" t="s">
        <v>52</v>
      </c>
      <c r="K6" s="38" t="s">
        <v>53</v>
      </c>
      <c r="L6" s="11"/>
      <c r="M6" s="10"/>
      <c r="N6" s="38" t="s">
        <v>54</v>
      </c>
      <c r="O6" s="38" t="s">
        <v>52</v>
      </c>
      <c r="P6" s="38" t="s">
        <v>53</v>
      </c>
    </row>
    <row r="7" spans="1:16" ht="13.5">
      <c r="A7" s="13"/>
      <c r="B7" s="149"/>
      <c r="C7" s="150"/>
      <c r="D7" s="150"/>
      <c r="E7" s="150"/>
      <c r="F7" s="151"/>
      <c r="G7" s="150"/>
      <c r="H7" s="150"/>
      <c r="I7" s="150"/>
      <c r="J7" s="150"/>
      <c r="K7" s="151"/>
      <c r="L7" s="150"/>
      <c r="M7" s="45"/>
      <c r="N7" s="45"/>
      <c r="O7" s="45"/>
      <c r="P7" s="46"/>
    </row>
    <row r="8" spans="1:16" ht="13.5">
      <c r="A8" s="9" t="s">
        <v>171</v>
      </c>
      <c r="B8" s="262">
        <v>661</v>
      </c>
      <c r="C8" s="236">
        <v>607</v>
      </c>
      <c r="D8" s="236">
        <v>-54</v>
      </c>
      <c r="E8" s="263">
        <v>-8.169440242057489</v>
      </c>
      <c r="F8" s="264">
        <v>100</v>
      </c>
      <c r="G8" s="236">
        <v>24758</v>
      </c>
      <c r="H8" s="236">
        <v>23753</v>
      </c>
      <c r="I8" s="236">
        <v>-1005</v>
      </c>
      <c r="J8" s="263">
        <v>-4.059293965586881</v>
      </c>
      <c r="K8" s="264">
        <v>100</v>
      </c>
      <c r="L8" s="236">
        <v>94868174</v>
      </c>
      <c r="M8" s="236">
        <v>83947554</v>
      </c>
      <c r="N8" s="236">
        <v>-10920620</v>
      </c>
      <c r="O8" s="263">
        <v>-11.511363125846609</v>
      </c>
      <c r="P8" s="264">
        <v>100</v>
      </c>
    </row>
    <row r="9" spans="1:16" ht="13.5">
      <c r="A9" s="8"/>
      <c r="B9" s="276"/>
      <c r="C9" s="277"/>
      <c r="D9" s="236"/>
      <c r="E9" s="275"/>
      <c r="F9" s="272"/>
      <c r="G9" s="236"/>
      <c r="H9" s="236"/>
      <c r="I9" s="236"/>
      <c r="J9" s="275"/>
      <c r="K9" s="272"/>
      <c r="L9" s="236"/>
      <c r="M9" s="234"/>
      <c r="N9" s="236"/>
      <c r="O9" s="275"/>
      <c r="P9" s="272"/>
    </row>
    <row r="10" spans="1:16" ht="13.5">
      <c r="A10" s="8" t="s">
        <v>172</v>
      </c>
      <c r="B10" s="262">
        <v>140</v>
      </c>
      <c r="C10" s="236">
        <v>129</v>
      </c>
      <c r="D10" s="236">
        <v>-11</v>
      </c>
      <c r="E10" s="263">
        <v>-7.857142857142857</v>
      </c>
      <c r="F10" s="264">
        <v>21.25205930807249</v>
      </c>
      <c r="G10" s="236">
        <v>2534</v>
      </c>
      <c r="H10" s="236">
        <v>2457</v>
      </c>
      <c r="I10" s="236">
        <v>-77</v>
      </c>
      <c r="J10" s="263">
        <v>-3.0386740331491713</v>
      </c>
      <c r="K10" s="264">
        <v>10.343956552856481</v>
      </c>
      <c r="L10" s="236">
        <v>4068167</v>
      </c>
      <c r="M10" s="236">
        <v>3980218</v>
      </c>
      <c r="N10" s="236">
        <v>-87949</v>
      </c>
      <c r="O10" s="263">
        <v>-2.1618827349024756</v>
      </c>
      <c r="P10" s="264">
        <v>4.7413150358139085</v>
      </c>
    </row>
    <row r="11" spans="1:16" ht="13.5">
      <c r="A11" s="8" t="s">
        <v>173</v>
      </c>
      <c r="B11" s="262">
        <v>21</v>
      </c>
      <c r="C11" s="236">
        <v>17</v>
      </c>
      <c r="D11" s="236">
        <v>-4</v>
      </c>
      <c r="E11" s="263">
        <v>-19.047619047619047</v>
      </c>
      <c r="F11" s="264">
        <v>2.800658978583196</v>
      </c>
      <c r="G11" s="236">
        <v>691</v>
      </c>
      <c r="H11" s="236">
        <v>680</v>
      </c>
      <c r="I11" s="236">
        <v>-11</v>
      </c>
      <c r="J11" s="263">
        <v>-1.5918958031837915</v>
      </c>
      <c r="K11" s="264">
        <v>2.862796278364838</v>
      </c>
      <c r="L11" s="236">
        <v>7711442</v>
      </c>
      <c r="M11" s="236">
        <v>8266992</v>
      </c>
      <c r="N11" s="236">
        <v>555550</v>
      </c>
      <c r="O11" s="263">
        <v>7.204229766624712</v>
      </c>
      <c r="P11" s="264">
        <v>9.84780569068159</v>
      </c>
    </row>
    <row r="12" spans="1:16" ht="13.5">
      <c r="A12" s="8" t="s">
        <v>174</v>
      </c>
      <c r="B12" s="262">
        <v>8</v>
      </c>
      <c r="C12" s="236">
        <v>7</v>
      </c>
      <c r="D12" s="236">
        <v>-1</v>
      </c>
      <c r="E12" s="263">
        <v>-12.5</v>
      </c>
      <c r="F12" s="264">
        <v>1.1532125205930808</v>
      </c>
      <c r="G12" s="236">
        <v>163</v>
      </c>
      <c r="H12" s="236">
        <v>173</v>
      </c>
      <c r="I12" s="236">
        <v>10</v>
      </c>
      <c r="J12" s="263">
        <v>6.134969325153374</v>
      </c>
      <c r="K12" s="264">
        <v>0.7283290531722308</v>
      </c>
      <c r="L12" s="236">
        <v>237869</v>
      </c>
      <c r="M12" s="236">
        <v>229103</v>
      </c>
      <c r="N12" s="236">
        <v>-8766</v>
      </c>
      <c r="O12" s="263">
        <v>-3.6852216976571137</v>
      </c>
      <c r="P12" s="264">
        <v>0.27291206126148715</v>
      </c>
    </row>
    <row r="13" spans="1:16" ht="13.5">
      <c r="A13" s="8" t="s">
        <v>175</v>
      </c>
      <c r="B13" s="262">
        <v>54</v>
      </c>
      <c r="C13" s="236">
        <v>42</v>
      </c>
      <c r="D13" s="236">
        <v>-12</v>
      </c>
      <c r="E13" s="263">
        <v>-22.22222222222222</v>
      </c>
      <c r="F13" s="264">
        <v>6.919275123558484</v>
      </c>
      <c r="G13" s="236">
        <v>1406</v>
      </c>
      <c r="H13" s="236">
        <v>1177</v>
      </c>
      <c r="I13" s="236">
        <v>-229</v>
      </c>
      <c r="J13" s="263">
        <v>-16.287339971550498</v>
      </c>
      <c r="K13" s="264">
        <v>4.955163558287374</v>
      </c>
      <c r="L13" s="236">
        <v>812714</v>
      </c>
      <c r="M13" s="236">
        <v>629706</v>
      </c>
      <c r="N13" s="236">
        <v>-183008</v>
      </c>
      <c r="O13" s="263">
        <v>-22.51813060929183</v>
      </c>
      <c r="P13" s="264">
        <v>0.7501183417446564</v>
      </c>
    </row>
    <row r="14" spans="1:16" ht="13.5">
      <c r="A14" s="8" t="s">
        <v>176</v>
      </c>
      <c r="B14" s="262">
        <v>45</v>
      </c>
      <c r="C14" s="236">
        <v>39</v>
      </c>
      <c r="D14" s="236">
        <v>-6</v>
      </c>
      <c r="E14" s="263">
        <v>-13.333333333333334</v>
      </c>
      <c r="F14" s="264">
        <v>6.425041186161449</v>
      </c>
      <c r="G14" s="236">
        <v>447</v>
      </c>
      <c r="H14" s="236">
        <v>357</v>
      </c>
      <c r="I14" s="236">
        <v>-90</v>
      </c>
      <c r="J14" s="263">
        <v>-20.13422818791946</v>
      </c>
      <c r="K14" s="264">
        <v>1.50296804614154</v>
      </c>
      <c r="L14" s="236">
        <v>508069</v>
      </c>
      <c r="M14" s="236">
        <v>392916</v>
      </c>
      <c r="N14" s="236">
        <v>-115153</v>
      </c>
      <c r="O14" s="263">
        <v>-22.664834894472996</v>
      </c>
      <c r="P14" s="264">
        <v>0.4680493728262768</v>
      </c>
    </row>
    <row r="15" spans="1:16" s="153" customFormat="1" ht="13.5">
      <c r="A15" s="8"/>
      <c r="B15" s="276" t="s">
        <v>185</v>
      </c>
      <c r="C15" s="144"/>
      <c r="D15" s="55"/>
      <c r="E15" s="48"/>
      <c r="F15" s="272"/>
      <c r="G15" s="274"/>
      <c r="H15" s="144"/>
      <c r="I15" s="55"/>
      <c r="J15" s="48"/>
      <c r="K15" s="272"/>
      <c r="L15" s="274"/>
      <c r="M15" s="144"/>
      <c r="N15" s="55"/>
      <c r="O15" s="48"/>
      <c r="P15" s="272"/>
    </row>
    <row r="16" spans="1:16" ht="13.5">
      <c r="A16" s="8" t="s">
        <v>177</v>
      </c>
      <c r="B16" s="262">
        <v>20</v>
      </c>
      <c r="C16" s="236">
        <v>19</v>
      </c>
      <c r="D16" s="236">
        <v>-1</v>
      </c>
      <c r="E16" s="263">
        <v>-5</v>
      </c>
      <c r="F16" s="264">
        <v>3.130148270181219</v>
      </c>
      <c r="G16" s="236">
        <v>234</v>
      </c>
      <c r="H16" s="236">
        <v>257</v>
      </c>
      <c r="I16" s="236">
        <v>23</v>
      </c>
      <c r="J16" s="263">
        <v>9.82905982905983</v>
      </c>
      <c r="K16" s="264">
        <v>1.0819685934408285</v>
      </c>
      <c r="L16" s="236">
        <v>295193</v>
      </c>
      <c r="M16" s="236">
        <v>314235</v>
      </c>
      <c r="N16" s="236">
        <v>19042</v>
      </c>
      <c r="O16" s="263">
        <v>6.450694969054144</v>
      </c>
      <c r="P16" s="264">
        <v>0.3743229969511679</v>
      </c>
    </row>
    <row r="17" spans="1:16" ht="13.5">
      <c r="A17" s="8" t="s">
        <v>178</v>
      </c>
      <c r="B17" s="262">
        <v>6</v>
      </c>
      <c r="C17" s="236">
        <v>3</v>
      </c>
      <c r="D17" s="236">
        <v>-3</v>
      </c>
      <c r="E17" s="263">
        <v>-50</v>
      </c>
      <c r="F17" s="264">
        <v>0.4942339373970346</v>
      </c>
      <c r="G17" s="236">
        <v>99</v>
      </c>
      <c r="H17" s="236">
        <v>86</v>
      </c>
      <c r="I17" s="236">
        <v>-13</v>
      </c>
      <c r="J17" s="263">
        <v>-13.131313131313133</v>
      </c>
      <c r="K17" s="264">
        <v>0.3620595293226119</v>
      </c>
      <c r="L17" s="236">
        <v>224141</v>
      </c>
      <c r="M17" s="236">
        <v>222617</v>
      </c>
      <c r="N17" s="236">
        <v>-1524</v>
      </c>
      <c r="O17" s="263">
        <v>-0.6799291517393069</v>
      </c>
      <c r="P17" s="264">
        <v>0.26518580874911496</v>
      </c>
    </row>
    <row r="18" spans="1:16" ht="13.5">
      <c r="A18" s="8" t="s">
        <v>179</v>
      </c>
      <c r="B18" s="262">
        <v>23</v>
      </c>
      <c r="C18" s="236">
        <v>20</v>
      </c>
      <c r="D18" s="236">
        <v>-3</v>
      </c>
      <c r="E18" s="263">
        <v>-13.043478260869565</v>
      </c>
      <c r="F18" s="264">
        <v>3.2948929159802307</v>
      </c>
      <c r="G18" s="236">
        <v>299</v>
      </c>
      <c r="H18" s="236">
        <v>279</v>
      </c>
      <c r="I18" s="236">
        <v>-20</v>
      </c>
      <c r="J18" s="263">
        <v>-6.688963210702341</v>
      </c>
      <c r="K18" s="264">
        <v>1.174588473034985</v>
      </c>
      <c r="L18" s="236">
        <v>316203</v>
      </c>
      <c r="M18" s="236">
        <v>326326</v>
      </c>
      <c r="N18" s="236">
        <v>10123</v>
      </c>
      <c r="O18" s="263">
        <v>3.201424401413017</v>
      </c>
      <c r="P18" s="264">
        <v>0.38872603721128074</v>
      </c>
    </row>
    <row r="19" spans="1:16" ht="13.5">
      <c r="A19" s="8" t="s">
        <v>237</v>
      </c>
      <c r="B19" s="262">
        <v>4</v>
      </c>
      <c r="C19" s="236">
        <v>4</v>
      </c>
      <c r="D19" s="236">
        <v>0</v>
      </c>
      <c r="E19" s="263">
        <v>0</v>
      </c>
      <c r="F19" s="264">
        <v>0.6589785831960462</v>
      </c>
      <c r="G19" s="236">
        <v>139</v>
      </c>
      <c r="H19" s="236">
        <v>184</v>
      </c>
      <c r="I19" s="236">
        <v>45</v>
      </c>
      <c r="J19" s="263">
        <v>32.37410071942446</v>
      </c>
      <c r="K19" s="264">
        <v>0.774638992969309</v>
      </c>
      <c r="L19" s="236">
        <v>1698354</v>
      </c>
      <c r="M19" s="236">
        <v>1783952</v>
      </c>
      <c r="N19" s="236">
        <v>85598</v>
      </c>
      <c r="O19" s="263">
        <v>5.04005643110918</v>
      </c>
      <c r="P19" s="264">
        <v>2.125079189323372</v>
      </c>
    </row>
    <row r="20" spans="1:18" s="57" customFormat="1" ht="13.5">
      <c r="A20" s="8" t="s">
        <v>238</v>
      </c>
      <c r="B20" s="262">
        <v>1</v>
      </c>
      <c r="C20" s="236">
        <v>0</v>
      </c>
      <c r="D20" s="236">
        <v>-1</v>
      </c>
      <c r="E20" s="263">
        <v>-100</v>
      </c>
      <c r="F20" s="264">
        <v>0</v>
      </c>
      <c r="G20" s="236" t="s">
        <v>250</v>
      </c>
      <c r="H20" s="236">
        <v>0</v>
      </c>
      <c r="I20" s="238" t="s">
        <v>278</v>
      </c>
      <c r="J20" s="263">
        <v>-100</v>
      </c>
      <c r="K20" s="264">
        <v>0</v>
      </c>
      <c r="L20" s="236" t="s">
        <v>250</v>
      </c>
      <c r="M20" s="236">
        <v>0</v>
      </c>
      <c r="N20" s="238" t="s">
        <v>278</v>
      </c>
      <c r="O20" s="263">
        <v>-100</v>
      </c>
      <c r="P20" s="264">
        <v>0</v>
      </c>
      <c r="R20" s="2"/>
    </row>
    <row r="21" spans="1:16" s="153" customFormat="1" ht="13.5">
      <c r="A21" s="8"/>
      <c r="B21" s="276" t="s">
        <v>185</v>
      </c>
      <c r="C21" s="144"/>
      <c r="D21" s="55"/>
      <c r="E21" s="48"/>
      <c r="F21" s="272"/>
      <c r="G21" s="274"/>
      <c r="H21" s="144"/>
      <c r="I21" s="55"/>
      <c r="J21" s="48"/>
      <c r="K21" s="272"/>
      <c r="L21" s="274"/>
      <c r="M21" s="144"/>
      <c r="N21" s="55"/>
      <c r="O21" s="48"/>
      <c r="P21" s="272"/>
    </row>
    <row r="22" spans="1:16" ht="13.5">
      <c r="A22" s="8" t="s">
        <v>180</v>
      </c>
      <c r="B22" s="262">
        <v>43</v>
      </c>
      <c r="C22" s="236">
        <v>43</v>
      </c>
      <c r="D22" s="236">
        <v>0</v>
      </c>
      <c r="E22" s="263">
        <v>0</v>
      </c>
      <c r="F22" s="264">
        <v>7.0840197693574956</v>
      </c>
      <c r="G22" s="236">
        <v>1750</v>
      </c>
      <c r="H22" s="236">
        <v>1814</v>
      </c>
      <c r="I22" s="236">
        <v>64</v>
      </c>
      <c r="J22" s="263">
        <v>3.6571428571428575</v>
      </c>
      <c r="K22" s="264">
        <v>7.636930071990906</v>
      </c>
      <c r="L22" s="236">
        <v>3482592</v>
      </c>
      <c r="M22" s="236">
        <v>3534928</v>
      </c>
      <c r="N22" s="236">
        <v>52336</v>
      </c>
      <c r="O22" s="263">
        <v>1.5027887274765461</v>
      </c>
      <c r="P22" s="264">
        <v>4.210876709999198</v>
      </c>
    </row>
    <row r="23" spans="1:16" ht="13.5">
      <c r="A23" s="8" t="s">
        <v>181</v>
      </c>
      <c r="B23" s="262">
        <v>9</v>
      </c>
      <c r="C23" s="236">
        <v>7</v>
      </c>
      <c r="D23" s="236">
        <v>-2</v>
      </c>
      <c r="E23" s="263">
        <v>-22.22222222222222</v>
      </c>
      <c r="F23" s="264">
        <v>1.1532125205930808</v>
      </c>
      <c r="G23" s="236">
        <v>611</v>
      </c>
      <c r="H23" s="236">
        <v>592</v>
      </c>
      <c r="I23" s="236">
        <v>-19</v>
      </c>
      <c r="J23" s="263">
        <v>-3.109656301145663</v>
      </c>
      <c r="K23" s="264">
        <v>2.492316759988212</v>
      </c>
      <c r="L23" s="236">
        <v>1037110</v>
      </c>
      <c r="M23" s="236">
        <v>1018182</v>
      </c>
      <c r="N23" s="236">
        <v>-18928</v>
      </c>
      <c r="O23" s="263">
        <v>-1.8250715931771941</v>
      </c>
      <c r="P23" s="264">
        <v>1.2128786980499753</v>
      </c>
    </row>
    <row r="24" spans="1:16" ht="13.5">
      <c r="A24" s="8" t="s">
        <v>182</v>
      </c>
      <c r="B24" s="262">
        <v>1</v>
      </c>
      <c r="C24" s="236">
        <v>1</v>
      </c>
      <c r="D24" s="236">
        <v>0</v>
      </c>
      <c r="E24" s="263">
        <v>0</v>
      </c>
      <c r="F24" s="264">
        <v>0.16474464579901155</v>
      </c>
      <c r="G24" s="236" t="s">
        <v>250</v>
      </c>
      <c r="H24" s="236" t="s">
        <v>250</v>
      </c>
      <c r="I24" s="236" t="s">
        <v>250</v>
      </c>
      <c r="J24" s="263" t="s">
        <v>250</v>
      </c>
      <c r="K24" s="264" t="s">
        <v>250</v>
      </c>
      <c r="L24" s="236" t="s">
        <v>250</v>
      </c>
      <c r="M24" s="236" t="s">
        <v>250</v>
      </c>
      <c r="N24" s="236" t="s">
        <v>250</v>
      </c>
      <c r="O24" s="263" t="s">
        <v>250</v>
      </c>
      <c r="P24" s="264" t="s">
        <v>250</v>
      </c>
    </row>
    <row r="25" spans="1:16" ht="13.5">
      <c r="A25" s="8" t="s">
        <v>183</v>
      </c>
      <c r="B25" s="262">
        <v>57</v>
      </c>
      <c r="C25" s="236">
        <v>56</v>
      </c>
      <c r="D25" s="236">
        <v>-1</v>
      </c>
      <c r="E25" s="263">
        <v>-1.7543859649122806</v>
      </c>
      <c r="F25" s="264">
        <v>9.225700164744646</v>
      </c>
      <c r="G25" s="236">
        <v>2361</v>
      </c>
      <c r="H25" s="236">
        <v>2217</v>
      </c>
      <c r="I25" s="236">
        <v>-144</v>
      </c>
      <c r="J25" s="263">
        <v>-6.099110546378653</v>
      </c>
      <c r="K25" s="264">
        <v>9.333557866374774</v>
      </c>
      <c r="L25" s="236">
        <v>4068278</v>
      </c>
      <c r="M25" s="236">
        <v>3509081</v>
      </c>
      <c r="N25" s="236">
        <v>-559197</v>
      </c>
      <c r="O25" s="263">
        <v>-13.745299608335518</v>
      </c>
      <c r="P25" s="264">
        <v>4.180087248283613</v>
      </c>
    </row>
    <row r="26" spans="1:16" ht="13.5">
      <c r="A26" s="8" t="s">
        <v>239</v>
      </c>
      <c r="B26" s="262">
        <v>3</v>
      </c>
      <c r="C26" s="236">
        <v>3</v>
      </c>
      <c r="D26" s="236">
        <v>0</v>
      </c>
      <c r="E26" s="263">
        <v>0</v>
      </c>
      <c r="F26" s="264">
        <v>0.4942339373970346</v>
      </c>
      <c r="G26" s="236">
        <v>243</v>
      </c>
      <c r="H26" s="236">
        <v>265</v>
      </c>
      <c r="I26" s="236">
        <v>22</v>
      </c>
      <c r="J26" s="263">
        <v>9.053497942386832</v>
      </c>
      <c r="K26" s="264">
        <v>1.1156485496568855</v>
      </c>
      <c r="L26" s="236">
        <v>562223</v>
      </c>
      <c r="M26" s="236">
        <v>541990</v>
      </c>
      <c r="N26" s="236">
        <v>-20233</v>
      </c>
      <c r="O26" s="263">
        <v>-3.5987499622036094</v>
      </c>
      <c r="P26" s="264">
        <v>0.6456292937373732</v>
      </c>
    </row>
    <row r="27" spans="1:16" s="153" customFormat="1" ht="13.5">
      <c r="A27" s="8"/>
      <c r="B27" s="276" t="s">
        <v>185</v>
      </c>
      <c r="C27" s="144"/>
      <c r="D27" s="55"/>
      <c r="E27" s="48"/>
      <c r="F27" s="272"/>
      <c r="G27" s="274"/>
      <c r="H27" s="144"/>
      <c r="I27" s="55"/>
      <c r="J27" s="48"/>
      <c r="K27" s="272"/>
      <c r="L27" s="274"/>
      <c r="M27" s="144"/>
      <c r="N27" s="55"/>
      <c r="O27" s="48"/>
      <c r="P27" s="272"/>
    </row>
    <row r="28" spans="1:16" ht="13.5">
      <c r="A28" s="8" t="s">
        <v>240</v>
      </c>
      <c r="B28" s="262">
        <v>3</v>
      </c>
      <c r="C28" s="236">
        <v>3</v>
      </c>
      <c r="D28" s="236">
        <v>0</v>
      </c>
      <c r="E28" s="263">
        <v>0</v>
      </c>
      <c r="F28" s="264">
        <v>0.4942339373970346</v>
      </c>
      <c r="G28" s="236">
        <v>18</v>
      </c>
      <c r="H28" s="236">
        <v>16</v>
      </c>
      <c r="I28" s="236">
        <v>-2</v>
      </c>
      <c r="J28" s="263">
        <v>-11.11111111111111</v>
      </c>
      <c r="K28" s="264">
        <v>0.06735991243211384</v>
      </c>
      <c r="L28" s="236">
        <v>66806</v>
      </c>
      <c r="M28" s="236">
        <v>43751</v>
      </c>
      <c r="N28" s="236">
        <v>-23055</v>
      </c>
      <c r="O28" s="263">
        <v>-34.5103733197617</v>
      </c>
      <c r="P28" s="264">
        <v>0.05211706347036627</v>
      </c>
    </row>
    <row r="29" spans="1:16" ht="13.5">
      <c r="A29" s="8" t="s">
        <v>241</v>
      </c>
      <c r="B29" s="262">
        <v>43</v>
      </c>
      <c r="C29" s="236">
        <v>40</v>
      </c>
      <c r="D29" s="236">
        <v>-3</v>
      </c>
      <c r="E29" s="263">
        <v>-6.976744186046512</v>
      </c>
      <c r="F29" s="264">
        <v>6.589785831960461</v>
      </c>
      <c r="G29" s="236">
        <v>1196</v>
      </c>
      <c r="H29" s="236">
        <v>1115</v>
      </c>
      <c r="I29" s="236">
        <v>-81</v>
      </c>
      <c r="J29" s="263">
        <v>-6.77257525083612</v>
      </c>
      <c r="K29" s="264">
        <v>4.694143897612933</v>
      </c>
      <c r="L29" s="236">
        <v>1694537</v>
      </c>
      <c r="M29" s="236">
        <v>1602206</v>
      </c>
      <c r="N29" s="236">
        <v>-92331</v>
      </c>
      <c r="O29" s="263">
        <v>-5.448744996420851</v>
      </c>
      <c r="P29" s="264">
        <v>1.9085797306256238</v>
      </c>
    </row>
    <row r="30" spans="1:16" ht="13.5">
      <c r="A30" s="8" t="s">
        <v>242</v>
      </c>
      <c r="B30" s="262">
        <v>59</v>
      </c>
      <c r="C30" s="236">
        <v>55</v>
      </c>
      <c r="D30" s="236">
        <v>-4</v>
      </c>
      <c r="E30" s="263">
        <v>-6.779661016949152</v>
      </c>
      <c r="F30" s="264">
        <v>9.060955518945635</v>
      </c>
      <c r="G30" s="236">
        <v>2009</v>
      </c>
      <c r="H30" s="236">
        <v>2481</v>
      </c>
      <c r="I30" s="236">
        <v>472</v>
      </c>
      <c r="J30" s="263">
        <v>23.494275759084122</v>
      </c>
      <c r="K30" s="264">
        <v>10.444996421504651</v>
      </c>
      <c r="L30" s="236">
        <v>4766859</v>
      </c>
      <c r="M30" s="236">
        <v>6166907</v>
      </c>
      <c r="N30" s="236">
        <v>1400048</v>
      </c>
      <c r="O30" s="263">
        <v>29.370451276196757</v>
      </c>
      <c r="P30" s="264">
        <v>7.346142568966334</v>
      </c>
    </row>
    <row r="31" spans="1:16" ht="13.5">
      <c r="A31" s="8" t="s">
        <v>243</v>
      </c>
      <c r="B31" s="262">
        <v>77</v>
      </c>
      <c r="C31" s="236">
        <v>77</v>
      </c>
      <c r="D31" s="236">
        <v>0</v>
      </c>
      <c r="E31" s="263">
        <v>0</v>
      </c>
      <c r="F31" s="264">
        <v>12.685337726523887</v>
      </c>
      <c r="G31" s="236">
        <v>8197</v>
      </c>
      <c r="H31" s="236">
        <v>7335</v>
      </c>
      <c r="I31" s="236">
        <v>-862</v>
      </c>
      <c r="J31" s="263">
        <v>-10.516042454556546</v>
      </c>
      <c r="K31" s="264">
        <v>30.880309855597186</v>
      </c>
      <c r="L31" s="236">
        <v>57100895</v>
      </c>
      <c r="M31" s="236">
        <v>44820198</v>
      </c>
      <c r="N31" s="236">
        <v>-12280697</v>
      </c>
      <c r="O31" s="263">
        <v>-21.507013156273644</v>
      </c>
      <c r="P31" s="264">
        <v>53.39071344473003</v>
      </c>
    </row>
    <row r="32" spans="1:16" ht="13.5">
      <c r="A32" s="8" t="s">
        <v>244</v>
      </c>
      <c r="B32" s="262">
        <v>24</v>
      </c>
      <c r="C32" s="236">
        <v>22</v>
      </c>
      <c r="D32" s="236">
        <v>-2</v>
      </c>
      <c r="E32" s="263">
        <v>-8.333333333333332</v>
      </c>
      <c r="F32" s="264">
        <v>3.6243822075782535</v>
      </c>
      <c r="G32" s="236">
        <v>1762</v>
      </c>
      <c r="H32" s="236">
        <v>1679</v>
      </c>
      <c r="I32" s="236">
        <v>-83</v>
      </c>
      <c r="J32" s="263">
        <v>-4.7105561861520995</v>
      </c>
      <c r="K32" s="264">
        <v>7.068580810844946</v>
      </c>
      <c r="L32" s="236">
        <v>5550384</v>
      </c>
      <c r="M32" s="236">
        <v>5873431</v>
      </c>
      <c r="N32" s="236">
        <v>323047</v>
      </c>
      <c r="O32" s="263">
        <v>5.8202639673219005</v>
      </c>
      <c r="P32" s="264">
        <v>6.9965481066905175</v>
      </c>
    </row>
    <row r="33" spans="1:16" s="153" customFormat="1" ht="13.5">
      <c r="A33" s="8"/>
      <c r="B33" s="276"/>
      <c r="C33" s="144"/>
      <c r="D33" s="55"/>
      <c r="E33" s="48"/>
      <c r="F33" s="272"/>
      <c r="G33" s="274"/>
      <c r="H33" s="144"/>
      <c r="I33" s="55"/>
      <c r="J33" s="48"/>
      <c r="K33" s="272"/>
      <c r="L33" s="274"/>
      <c r="M33" s="144"/>
      <c r="N33" s="55"/>
      <c r="O33" s="48"/>
      <c r="P33" s="272"/>
    </row>
    <row r="34" spans="1:16" ht="13.5">
      <c r="A34" s="8" t="s">
        <v>245</v>
      </c>
      <c r="B34" s="262">
        <v>2</v>
      </c>
      <c r="C34" s="236">
        <v>2</v>
      </c>
      <c r="D34" s="236">
        <v>0</v>
      </c>
      <c r="E34" s="263">
        <v>0</v>
      </c>
      <c r="F34" s="264">
        <v>0.3294892915980231</v>
      </c>
      <c r="G34" s="236" t="s">
        <v>250</v>
      </c>
      <c r="H34" s="236" t="s">
        <v>250</v>
      </c>
      <c r="I34" s="236" t="s">
        <v>250</v>
      </c>
      <c r="J34" s="263" t="s">
        <v>250</v>
      </c>
      <c r="K34" s="264" t="s">
        <v>250</v>
      </c>
      <c r="L34" s="236" t="s">
        <v>250</v>
      </c>
      <c r="M34" s="236" t="s">
        <v>250</v>
      </c>
      <c r="N34" s="236" t="s">
        <v>250</v>
      </c>
      <c r="O34" s="263" t="s">
        <v>250</v>
      </c>
      <c r="P34" s="264" t="s">
        <v>250</v>
      </c>
    </row>
    <row r="35" spans="1:16" ht="13.5">
      <c r="A35" s="8" t="s">
        <v>184</v>
      </c>
      <c r="B35" s="262">
        <v>18</v>
      </c>
      <c r="C35" s="236">
        <v>18</v>
      </c>
      <c r="D35" s="236">
        <v>0</v>
      </c>
      <c r="E35" s="263">
        <v>0</v>
      </c>
      <c r="F35" s="264">
        <v>2.9654036243822075</v>
      </c>
      <c r="G35" s="236">
        <v>581</v>
      </c>
      <c r="H35" s="236">
        <v>575</v>
      </c>
      <c r="I35" s="236">
        <v>-6</v>
      </c>
      <c r="J35" s="263">
        <v>-1.0327022375215147</v>
      </c>
      <c r="K35" s="264">
        <v>2.420746853029091</v>
      </c>
      <c r="L35" s="236">
        <v>626610</v>
      </c>
      <c r="M35" s="236">
        <v>670705</v>
      </c>
      <c r="N35" s="236">
        <v>44095</v>
      </c>
      <c r="O35" s="263">
        <v>7.037072501236814</v>
      </c>
      <c r="P35" s="264">
        <v>0.7989571679479786</v>
      </c>
    </row>
    <row r="36" spans="1:16" ht="13.5">
      <c r="A36" s="11"/>
      <c r="B36" s="10"/>
      <c r="C36" s="4"/>
      <c r="D36" s="4"/>
      <c r="E36" s="4"/>
      <c r="F36" s="34"/>
      <c r="G36" s="4"/>
      <c r="H36" s="4"/>
      <c r="I36" s="4"/>
      <c r="J36" s="4"/>
      <c r="K36" s="34"/>
      <c r="L36" s="4"/>
      <c r="M36" s="4"/>
      <c r="N36" s="4"/>
      <c r="O36" s="4"/>
      <c r="P36" s="34"/>
    </row>
    <row r="37" spans="18:20" ht="13.5">
      <c r="R37" s="153"/>
      <c r="S37" s="153"/>
      <c r="T37" s="153"/>
    </row>
    <row r="41" spans="19:20" ht="13.5">
      <c r="S41" s="153"/>
      <c r="T41" s="153"/>
    </row>
    <row r="42" spans="2:14" ht="13.5">
      <c r="B42" s="154"/>
      <c r="C42" s="154"/>
      <c r="D42" s="154"/>
      <c r="E42" s="154"/>
      <c r="F42" s="154"/>
      <c r="G42" s="154"/>
      <c r="H42" s="154"/>
      <c r="I42" s="154"/>
      <c r="J42" s="154"/>
      <c r="K42" s="154"/>
      <c r="L42" s="154"/>
      <c r="M42" s="154"/>
      <c r="N42" s="154"/>
    </row>
    <row r="43" spans="2:14" ht="13.5">
      <c r="B43" s="154"/>
      <c r="C43" s="154"/>
      <c r="D43" s="154"/>
      <c r="E43" s="154"/>
      <c r="F43" s="154"/>
      <c r="G43" s="154"/>
      <c r="H43" s="154"/>
      <c r="I43" s="154"/>
      <c r="J43" s="154"/>
      <c r="K43" s="154"/>
      <c r="L43" s="154"/>
      <c r="M43" s="154"/>
      <c r="N43" s="154"/>
    </row>
    <row r="44" spans="2:14" ht="13.5">
      <c r="B44" s="155"/>
      <c r="C44" s="155"/>
      <c r="D44" s="155"/>
      <c r="E44" s="155"/>
      <c r="F44" s="155"/>
      <c r="G44" s="155"/>
      <c r="H44" s="155"/>
      <c r="I44" s="155"/>
      <c r="J44" s="155"/>
      <c r="K44" s="155"/>
      <c r="L44" s="155"/>
      <c r="M44" s="155"/>
      <c r="N44" s="154"/>
    </row>
    <row r="45" spans="2:19" ht="13.5">
      <c r="B45" s="154"/>
      <c r="C45" s="154"/>
      <c r="D45" s="154"/>
      <c r="E45" s="154"/>
      <c r="F45" s="154"/>
      <c r="G45" s="154"/>
      <c r="H45" s="154"/>
      <c r="I45" s="154"/>
      <c r="J45" s="154"/>
      <c r="K45" s="154"/>
      <c r="L45" s="154"/>
      <c r="M45" s="154"/>
      <c r="N45" s="154"/>
      <c r="R45" s="153"/>
      <c r="S45" s="153"/>
    </row>
    <row r="46" spans="2:14" ht="13.5">
      <c r="B46" s="154"/>
      <c r="C46" s="154"/>
      <c r="D46" s="154"/>
      <c r="E46" s="154"/>
      <c r="F46" s="154"/>
      <c r="G46" s="154"/>
      <c r="H46" s="154"/>
      <c r="I46" s="154"/>
      <c r="J46" s="154"/>
      <c r="K46" s="154"/>
      <c r="L46" s="154"/>
      <c r="M46" s="154"/>
      <c r="N46" s="154"/>
    </row>
    <row r="47" spans="2:14" ht="13.5">
      <c r="B47" s="154"/>
      <c r="C47" s="154"/>
      <c r="D47" s="154"/>
      <c r="E47" s="154"/>
      <c r="F47" s="154"/>
      <c r="G47" s="154"/>
      <c r="H47" s="154"/>
      <c r="I47" s="154"/>
      <c r="J47" s="154"/>
      <c r="K47" s="154"/>
      <c r="L47" s="154"/>
      <c r="M47" s="154"/>
      <c r="N47" s="154"/>
    </row>
    <row r="48" spans="2:14" ht="13.5">
      <c r="B48" s="154"/>
      <c r="C48" s="154"/>
      <c r="D48" s="154"/>
      <c r="E48" s="154"/>
      <c r="F48" s="154"/>
      <c r="G48" s="154"/>
      <c r="H48" s="154"/>
      <c r="I48" s="154"/>
      <c r="J48" s="154"/>
      <c r="K48" s="154"/>
      <c r="L48" s="154"/>
      <c r="M48" s="154"/>
      <c r="N48" s="154"/>
    </row>
    <row r="49" spans="2:14" ht="13.5">
      <c r="B49" s="154"/>
      <c r="C49" s="154"/>
      <c r="D49" s="154"/>
      <c r="E49" s="154"/>
      <c r="F49" s="154"/>
      <c r="G49" s="154"/>
      <c r="H49" s="154"/>
      <c r="I49" s="154"/>
      <c r="J49" s="154"/>
      <c r="K49" s="154"/>
      <c r="L49" s="154"/>
      <c r="M49" s="154"/>
      <c r="N49" s="154"/>
    </row>
    <row r="50" spans="2:14" ht="13.5">
      <c r="B50" s="154"/>
      <c r="C50" s="154"/>
      <c r="D50" s="154"/>
      <c r="E50" s="154"/>
      <c r="F50" s="154"/>
      <c r="G50" s="154"/>
      <c r="H50" s="154"/>
      <c r="I50" s="154"/>
      <c r="J50" s="154"/>
      <c r="K50" s="154"/>
      <c r="L50" s="154"/>
      <c r="M50" s="154"/>
      <c r="N50" s="154"/>
    </row>
    <row r="51" spans="2:14" ht="13.5">
      <c r="B51" s="154"/>
      <c r="C51" s="154"/>
      <c r="D51" s="154"/>
      <c r="E51" s="154"/>
      <c r="F51" s="154"/>
      <c r="G51" s="154"/>
      <c r="H51" s="154"/>
      <c r="I51" s="154"/>
      <c r="J51" s="154"/>
      <c r="K51" s="154"/>
      <c r="L51" s="154"/>
      <c r="M51" s="154"/>
      <c r="N51" s="154"/>
    </row>
    <row r="52" spans="2:14" ht="13.5">
      <c r="B52" s="155"/>
      <c r="C52" s="155"/>
      <c r="D52" s="155"/>
      <c r="E52" s="155"/>
      <c r="F52" s="155"/>
      <c r="G52" s="155"/>
      <c r="H52" s="155"/>
      <c r="I52" s="155"/>
      <c r="J52" s="155"/>
      <c r="K52" s="155"/>
      <c r="L52" s="155"/>
      <c r="M52" s="155"/>
      <c r="N52" s="154"/>
    </row>
    <row r="53" spans="2:14" ht="13.5">
      <c r="B53" s="154"/>
      <c r="C53" s="154"/>
      <c r="D53" s="154"/>
      <c r="E53" s="154"/>
      <c r="F53" s="154"/>
      <c r="G53" s="154"/>
      <c r="H53" s="154"/>
      <c r="I53" s="154"/>
      <c r="J53" s="154"/>
      <c r="K53" s="154"/>
      <c r="L53" s="154"/>
      <c r="M53" s="154"/>
      <c r="N53" s="154"/>
    </row>
    <row r="54" spans="2:14" ht="13.5">
      <c r="B54" s="154"/>
      <c r="C54" s="154"/>
      <c r="D54" s="154"/>
      <c r="E54" s="154"/>
      <c r="F54" s="154"/>
      <c r="G54" s="154"/>
      <c r="H54" s="154"/>
      <c r="I54" s="154"/>
      <c r="J54" s="154"/>
      <c r="K54" s="154"/>
      <c r="L54" s="154"/>
      <c r="M54" s="154"/>
      <c r="N54" s="154"/>
    </row>
    <row r="55" spans="2:14" ht="13.5">
      <c r="B55" s="154"/>
      <c r="C55" s="154"/>
      <c r="D55" s="154"/>
      <c r="E55" s="154"/>
      <c r="F55" s="154"/>
      <c r="G55" s="154"/>
      <c r="H55" s="154"/>
      <c r="I55" s="154"/>
      <c r="J55" s="154"/>
      <c r="K55" s="154"/>
      <c r="L55" s="154"/>
      <c r="M55" s="154"/>
      <c r="N55" s="154"/>
    </row>
    <row r="56" spans="2:14" ht="13.5">
      <c r="B56" s="154"/>
      <c r="C56" s="154"/>
      <c r="D56" s="154"/>
      <c r="E56" s="154"/>
      <c r="F56" s="154"/>
      <c r="G56" s="154"/>
      <c r="H56" s="154"/>
      <c r="I56" s="154"/>
      <c r="J56" s="154"/>
      <c r="K56" s="154"/>
      <c r="L56" s="154"/>
      <c r="M56" s="154"/>
      <c r="N56" s="154"/>
    </row>
    <row r="57" spans="2:14" ht="13.5">
      <c r="B57" s="154"/>
      <c r="C57" s="154"/>
      <c r="D57" s="154"/>
      <c r="E57" s="154"/>
      <c r="F57" s="154"/>
      <c r="G57" s="154"/>
      <c r="H57" s="154"/>
      <c r="I57" s="154"/>
      <c r="J57" s="154"/>
      <c r="K57" s="154"/>
      <c r="L57" s="154"/>
      <c r="M57" s="154"/>
      <c r="N57" s="154"/>
    </row>
    <row r="58" spans="2:14" ht="13.5">
      <c r="B58" s="154"/>
      <c r="C58" s="154"/>
      <c r="D58" s="154"/>
      <c r="E58" s="154"/>
      <c r="F58" s="154"/>
      <c r="G58" s="154"/>
      <c r="H58" s="154"/>
      <c r="I58" s="154"/>
      <c r="J58" s="154"/>
      <c r="K58" s="154"/>
      <c r="L58" s="154"/>
      <c r="M58" s="154"/>
      <c r="N58" s="154"/>
    </row>
    <row r="59" spans="2:14" ht="13.5">
      <c r="B59" s="154"/>
      <c r="C59" s="154"/>
      <c r="D59" s="154"/>
      <c r="E59" s="154"/>
      <c r="F59" s="154"/>
      <c r="G59" s="154"/>
      <c r="H59" s="154"/>
      <c r="I59" s="154"/>
      <c r="J59" s="154"/>
      <c r="K59" s="154"/>
      <c r="L59" s="154"/>
      <c r="M59" s="154"/>
      <c r="N59" s="154"/>
    </row>
    <row r="60" spans="2:14" ht="13.5">
      <c r="B60" s="154"/>
      <c r="C60" s="154"/>
      <c r="D60" s="154"/>
      <c r="E60" s="154"/>
      <c r="F60" s="154"/>
      <c r="G60" s="154"/>
      <c r="H60" s="154"/>
      <c r="I60" s="154"/>
      <c r="J60" s="154"/>
      <c r="K60" s="154"/>
      <c r="L60" s="154"/>
      <c r="M60" s="154"/>
      <c r="N60" s="154"/>
    </row>
    <row r="61" spans="2:14" ht="13.5">
      <c r="B61" s="154"/>
      <c r="C61" s="154"/>
      <c r="D61" s="154"/>
      <c r="E61" s="154"/>
      <c r="F61" s="154"/>
      <c r="G61" s="154"/>
      <c r="H61" s="154"/>
      <c r="I61" s="154"/>
      <c r="J61" s="154"/>
      <c r="K61" s="154"/>
      <c r="L61" s="154"/>
      <c r="M61" s="154"/>
      <c r="N61" s="154"/>
    </row>
    <row r="62" spans="2:14" ht="13.5">
      <c r="B62" s="154"/>
      <c r="C62" s="154"/>
      <c r="D62" s="154"/>
      <c r="E62" s="154"/>
      <c r="F62" s="154"/>
      <c r="G62" s="154"/>
      <c r="H62" s="154"/>
      <c r="I62" s="154"/>
      <c r="J62" s="154"/>
      <c r="K62" s="154"/>
      <c r="L62" s="154"/>
      <c r="M62" s="154"/>
      <c r="N62" s="154"/>
    </row>
    <row r="63" spans="2:14" ht="13.5">
      <c r="B63" s="154"/>
      <c r="C63" s="154"/>
      <c r="D63" s="154"/>
      <c r="E63" s="154"/>
      <c r="F63" s="154"/>
      <c r="G63" s="154"/>
      <c r="H63" s="154"/>
      <c r="I63" s="154"/>
      <c r="J63" s="154"/>
      <c r="K63" s="154"/>
      <c r="L63" s="154"/>
      <c r="M63" s="154"/>
      <c r="N63" s="154"/>
    </row>
    <row r="64" spans="2:14" ht="13.5">
      <c r="B64" s="154"/>
      <c r="C64" s="154"/>
      <c r="D64" s="154"/>
      <c r="E64" s="154"/>
      <c r="F64" s="154"/>
      <c r="G64" s="154"/>
      <c r="H64" s="154"/>
      <c r="I64" s="154"/>
      <c r="J64" s="154"/>
      <c r="K64" s="154"/>
      <c r="L64" s="154"/>
      <c r="M64" s="154"/>
      <c r="N64" s="154"/>
    </row>
    <row r="65" spans="2:14" ht="13.5">
      <c r="B65" s="154"/>
      <c r="C65" s="154"/>
      <c r="D65" s="154"/>
      <c r="E65" s="154"/>
      <c r="F65" s="154"/>
      <c r="G65" s="154"/>
      <c r="H65" s="154"/>
      <c r="I65" s="154"/>
      <c r="J65" s="154"/>
      <c r="K65" s="154"/>
      <c r="L65" s="154"/>
      <c r="M65" s="154"/>
      <c r="N65" s="154"/>
    </row>
    <row r="66" spans="2:14" ht="13.5">
      <c r="B66" s="154"/>
      <c r="C66" s="154"/>
      <c r="D66" s="154"/>
      <c r="E66" s="154"/>
      <c r="F66" s="154"/>
      <c r="G66" s="154"/>
      <c r="H66" s="154"/>
      <c r="I66" s="154"/>
      <c r="J66" s="154"/>
      <c r="K66" s="154"/>
      <c r="L66" s="154"/>
      <c r="M66" s="154"/>
      <c r="N66" s="154"/>
    </row>
    <row r="67" spans="2:14" ht="13.5">
      <c r="B67" s="154"/>
      <c r="C67" s="154"/>
      <c r="D67" s="154"/>
      <c r="E67" s="154"/>
      <c r="F67" s="154"/>
      <c r="G67" s="154"/>
      <c r="H67" s="154"/>
      <c r="I67" s="154"/>
      <c r="J67" s="154"/>
      <c r="K67" s="154"/>
      <c r="L67" s="154"/>
      <c r="M67" s="154"/>
      <c r="N67" s="154"/>
    </row>
    <row r="68" spans="2:14" ht="13.5">
      <c r="B68" s="154"/>
      <c r="C68" s="154"/>
      <c r="D68" s="154"/>
      <c r="E68" s="154"/>
      <c r="F68" s="154"/>
      <c r="G68" s="154"/>
      <c r="H68" s="154"/>
      <c r="I68" s="154"/>
      <c r="J68" s="154"/>
      <c r="K68" s="154"/>
      <c r="L68" s="154"/>
      <c r="M68" s="154"/>
      <c r="N68" s="154"/>
    </row>
    <row r="72" spans="2:13" ht="13.5">
      <c r="B72" s="154"/>
      <c r="C72" s="154"/>
      <c r="D72" s="154"/>
      <c r="E72" s="154"/>
      <c r="F72" s="154"/>
      <c r="G72" s="154"/>
      <c r="H72" s="154"/>
      <c r="I72" s="154"/>
      <c r="J72" s="154"/>
      <c r="K72" s="154"/>
      <c r="L72" s="154"/>
      <c r="M72" s="154"/>
    </row>
    <row r="73" spans="2:13" ht="13.5">
      <c r="B73" s="154"/>
      <c r="C73" s="154"/>
      <c r="D73" s="154"/>
      <c r="E73" s="154"/>
      <c r="F73" s="154"/>
      <c r="G73" s="154"/>
      <c r="H73" s="154"/>
      <c r="I73" s="154"/>
      <c r="J73" s="154"/>
      <c r="K73" s="154"/>
      <c r="L73" s="154"/>
      <c r="M73" s="154"/>
    </row>
    <row r="74" spans="2:13" ht="13.5">
      <c r="B74" s="155"/>
      <c r="C74" s="155"/>
      <c r="D74" s="155"/>
      <c r="E74" s="155"/>
      <c r="F74" s="155"/>
      <c r="G74" s="155"/>
      <c r="H74" s="155"/>
      <c r="I74" s="155"/>
      <c r="J74" s="155"/>
      <c r="K74" s="155"/>
      <c r="L74" s="155"/>
      <c r="M74" s="155"/>
    </row>
    <row r="75" spans="2:13" ht="13.5">
      <c r="B75" s="154"/>
      <c r="C75" s="154"/>
      <c r="D75" s="154"/>
      <c r="E75" s="154"/>
      <c r="F75" s="154"/>
      <c r="G75" s="154"/>
      <c r="H75" s="154"/>
      <c r="I75" s="154"/>
      <c r="J75" s="154"/>
      <c r="K75" s="154"/>
      <c r="L75" s="154"/>
      <c r="M75" s="154"/>
    </row>
    <row r="76" spans="2:13" ht="13.5">
      <c r="B76" s="154"/>
      <c r="C76" s="154"/>
      <c r="D76" s="154"/>
      <c r="E76" s="154"/>
      <c r="F76" s="154"/>
      <c r="G76" s="154"/>
      <c r="H76" s="154"/>
      <c r="I76" s="154"/>
      <c r="J76" s="154"/>
      <c r="K76" s="154"/>
      <c r="L76" s="154"/>
      <c r="M76" s="154"/>
    </row>
    <row r="77" spans="2:13" ht="13.5">
      <c r="B77" s="154"/>
      <c r="C77" s="154"/>
      <c r="D77" s="154"/>
      <c r="E77" s="154"/>
      <c r="F77" s="154"/>
      <c r="G77" s="154"/>
      <c r="H77" s="154"/>
      <c r="I77" s="154"/>
      <c r="J77" s="154"/>
      <c r="K77" s="154"/>
      <c r="L77" s="154"/>
      <c r="M77" s="154"/>
    </row>
    <row r="78" spans="2:13" ht="13.5">
      <c r="B78" s="154"/>
      <c r="C78" s="154"/>
      <c r="D78" s="154"/>
      <c r="E78" s="154"/>
      <c r="F78" s="154"/>
      <c r="G78" s="154"/>
      <c r="H78" s="154"/>
      <c r="I78" s="154"/>
      <c r="J78" s="154"/>
      <c r="K78" s="154"/>
      <c r="L78" s="154"/>
      <c r="M78" s="154"/>
    </row>
    <row r="79" spans="2:13" ht="13.5">
      <c r="B79" s="154"/>
      <c r="C79" s="154"/>
      <c r="D79" s="154"/>
      <c r="E79" s="154"/>
      <c r="F79" s="154"/>
      <c r="G79" s="154"/>
      <c r="H79" s="154"/>
      <c r="I79" s="154"/>
      <c r="J79" s="154"/>
      <c r="K79" s="154"/>
      <c r="L79" s="154"/>
      <c r="M79" s="154"/>
    </row>
    <row r="80" spans="2:13" ht="13.5">
      <c r="B80" s="154"/>
      <c r="C80" s="154"/>
      <c r="D80" s="154"/>
      <c r="E80" s="154"/>
      <c r="F80" s="154"/>
      <c r="G80" s="154"/>
      <c r="H80" s="154"/>
      <c r="I80" s="154"/>
      <c r="J80" s="154"/>
      <c r="K80" s="154"/>
      <c r="L80" s="154"/>
      <c r="M80" s="154"/>
    </row>
    <row r="81" spans="2:13" ht="13.5">
      <c r="B81" s="154"/>
      <c r="C81" s="154"/>
      <c r="D81" s="154"/>
      <c r="E81" s="154"/>
      <c r="F81" s="154"/>
      <c r="G81" s="154"/>
      <c r="H81" s="154"/>
      <c r="I81" s="154"/>
      <c r="J81" s="154"/>
      <c r="K81" s="154"/>
      <c r="L81" s="154"/>
      <c r="M81" s="154"/>
    </row>
    <row r="82" spans="2:13" ht="13.5">
      <c r="B82" s="155"/>
      <c r="C82" s="155"/>
      <c r="D82" s="155"/>
      <c r="E82" s="155"/>
      <c r="F82" s="155"/>
      <c r="G82" s="155"/>
      <c r="H82" s="155"/>
      <c r="I82" s="155"/>
      <c r="J82" s="155"/>
      <c r="K82" s="155"/>
      <c r="L82" s="155"/>
      <c r="M82" s="155"/>
    </row>
    <row r="83" spans="2:13" ht="13.5">
      <c r="B83" s="154"/>
      <c r="C83" s="154"/>
      <c r="D83" s="154"/>
      <c r="E83" s="154"/>
      <c r="F83" s="154"/>
      <c r="G83" s="154"/>
      <c r="H83" s="154"/>
      <c r="I83" s="154"/>
      <c r="J83" s="154"/>
      <c r="K83" s="154"/>
      <c r="L83" s="154"/>
      <c r="M83" s="154"/>
    </row>
    <row r="84" spans="2:13" ht="13.5">
      <c r="B84" s="154"/>
      <c r="C84" s="154"/>
      <c r="D84" s="154"/>
      <c r="E84" s="154"/>
      <c r="F84" s="154"/>
      <c r="G84" s="154"/>
      <c r="H84" s="154"/>
      <c r="I84" s="154"/>
      <c r="J84" s="154"/>
      <c r="K84" s="154"/>
      <c r="L84" s="154"/>
      <c r="M84" s="154"/>
    </row>
    <row r="85" spans="2:13" ht="13.5">
      <c r="B85" s="154"/>
      <c r="C85" s="154"/>
      <c r="D85" s="154"/>
      <c r="E85" s="154"/>
      <c r="F85" s="154"/>
      <c r="G85" s="154"/>
      <c r="H85" s="154"/>
      <c r="I85" s="154"/>
      <c r="J85" s="154"/>
      <c r="K85" s="154"/>
      <c r="L85" s="154"/>
      <c r="M85" s="154"/>
    </row>
    <row r="86" spans="2:13" ht="13.5">
      <c r="B86" s="154"/>
      <c r="C86" s="154"/>
      <c r="D86" s="154"/>
      <c r="E86" s="154"/>
      <c r="F86" s="154"/>
      <c r="G86" s="154"/>
      <c r="H86" s="154"/>
      <c r="I86" s="154"/>
      <c r="J86" s="154"/>
      <c r="K86" s="154"/>
      <c r="L86" s="154"/>
      <c r="M86" s="154"/>
    </row>
    <row r="87" spans="2:13" ht="13.5">
      <c r="B87" s="154"/>
      <c r="C87" s="154"/>
      <c r="D87" s="154"/>
      <c r="E87" s="154"/>
      <c r="F87" s="154"/>
      <c r="G87" s="154"/>
      <c r="H87" s="154"/>
      <c r="I87" s="154"/>
      <c r="J87" s="154"/>
      <c r="K87" s="154"/>
      <c r="L87" s="154"/>
      <c r="M87" s="154"/>
    </row>
    <row r="88" spans="2:13" ht="13.5">
      <c r="B88" s="154"/>
      <c r="C88" s="154"/>
      <c r="D88" s="154"/>
      <c r="E88" s="154"/>
      <c r="F88" s="154"/>
      <c r="G88" s="154"/>
      <c r="H88" s="154"/>
      <c r="I88" s="154"/>
      <c r="J88" s="154"/>
      <c r="K88" s="154"/>
      <c r="L88" s="154"/>
      <c r="M88" s="154"/>
    </row>
    <row r="89" spans="2:13" ht="13.5">
      <c r="B89" s="154"/>
      <c r="C89" s="154"/>
      <c r="D89" s="154"/>
      <c r="E89" s="154"/>
      <c r="F89" s="154"/>
      <c r="G89" s="154"/>
      <c r="H89" s="154"/>
      <c r="I89" s="154"/>
      <c r="J89" s="154"/>
      <c r="K89" s="154"/>
      <c r="L89" s="154"/>
      <c r="M89" s="154"/>
    </row>
    <row r="90" spans="2:13" ht="13.5">
      <c r="B90" s="154"/>
      <c r="C90" s="154"/>
      <c r="D90" s="154"/>
      <c r="E90" s="154"/>
      <c r="F90" s="154"/>
      <c r="G90" s="154"/>
      <c r="H90" s="154"/>
      <c r="I90" s="154"/>
      <c r="J90" s="154"/>
      <c r="K90" s="154"/>
      <c r="L90" s="154"/>
      <c r="M90" s="154"/>
    </row>
    <row r="91" spans="2:13" ht="13.5">
      <c r="B91" s="154"/>
      <c r="C91" s="154"/>
      <c r="D91" s="154"/>
      <c r="E91" s="154"/>
      <c r="F91" s="154"/>
      <c r="G91" s="154"/>
      <c r="H91" s="154"/>
      <c r="I91" s="154"/>
      <c r="J91" s="154"/>
      <c r="K91" s="154"/>
      <c r="L91" s="154"/>
      <c r="M91" s="154"/>
    </row>
    <row r="92" spans="2:13" ht="13.5">
      <c r="B92" s="154"/>
      <c r="C92" s="154"/>
      <c r="D92" s="154"/>
      <c r="E92" s="154"/>
      <c r="F92" s="154"/>
      <c r="G92" s="154"/>
      <c r="H92" s="154"/>
      <c r="I92" s="154"/>
      <c r="J92" s="154"/>
      <c r="K92" s="154"/>
      <c r="L92" s="154"/>
      <c r="M92" s="154"/>
    </row>
    <row r="93" spans="2:13" ht="13.5">
      <c r="B93" s="154"/>
      <c r="C93" s="154"/>
      <c r="D93" s="154"/>
      <c r="E93" s="154"/>
      <c r="F93" s="154"/>
      <c r="G93" s="154"/>
      <c r="H93" s="154"/>
      <c r="I93" s="154"/>
      <c r="J93" s="154"/>
      <c r="K93" s="154"/>
      <c r="L93" s="154"/>
      <c r="M93" s="154"/>
    </row>
    <row r="94" spans="2:13" ht="13.5">
      <c r="B94" s="154"/>
      <c r="C94" s="154"/>
      <c r="D94" s="154"/>
      <c r="E94" s="154"/>
      <c r="F94" s="154"/>
      <c r="G94" s="154"/>
      <c r="H94" s="154"/>
      <c r="I94" s="154"/>
      <c r="J94" s="154"/>
      <c r="K94" s="154"/>
      <c r="L94" s="154"/>
      <c r="M94" s="154"/>
    </row>
    <row r="95" spans="2:13" ht="13.5">
      <c r="B95" s="154"/>
      <c r="C95" s="154"/>
      <c r="D95" s="154"/>
      <c r="E95" s="154"/>
      <c r="F95" s="154"/>
      <c r="G95" s="154"/>
      <c r="H95" s="154"/>
      <c r="I95" s="154"/>
      <c r="J95" s="154"/>
      <c r="K95" s="154"/>
      <c r="L95" s="154"/>
      <c r="M95" s="154"/>
    </row>
    <row r="96" spans="2:13" ht="13.5">
      <c r="B96" s="154"/>
      <c r="C96" s="154"/>
      <c r="D96" s="154"/>
      <c r="E96" s="154"/>
      <c r="F96" s="154"/>
      <c r="G96" s="154"/>
      <c r="H96" s="154"/>
      <c r="I96" s="154"/>
      <c r="J96" s="154"/>
      <c r="K96" s="154"/>
      <c r="L96" s="154"/>
      <c r="M96" s="154"/>
    </row>
    <row r="97" spans="2:13" ht="13.5">
      <c r="B97" s="154"/>
      <c r="C97" s="154"/>
      <c r="D97" s="154"/>
      <c r="E97" s="154"/>
      <c r="F97" s="154"/>
      <c r="G97" s="154"/>
      <c r="H97" s="154"/>
      <c r="I97" s="154"/>
      <c r="J97" s="154"/>
      <c r="K97" s="154"/>
      <c r="L97" s="154"/>
      <c r="M97" s="154"/>
    </row>
    <row r="128" spans="8:10" ht="13.5">
      <c r="H128" s="148"/>
      <c r="J128" s="148"/>
    </row>
  </sheetData>
  <mergeCells count="3">
    <mergeCell ref="B4:F4"/>
    <mergeCell ref="G4:K4"/>
    <mergeCell ref="L4:P4"/>
  </mergeCells>
  <printOptions/>
  <pageMargins left="0.7874015748031497" right="0.7874015748031497" top="0.984251968503937" bottom="0.984251968503937" header="0.5118110236220472" footer="0.5118110236220472"/>
  <pageSetup horizontalDpi="300" verticalDpi="300" orientation="landscape" paperSize="9" scale="83" r:id="rId1"/>
  <rowBreaks count="3" manualBreakCount="3">
    <brk id="39" max="16" man="1"/>
    <brk id="70" max="16" man="1"/>
    <brk id="100"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U40"/>
  <sheetViews>
    <sheetView zoomScale="75" zoomScaleNormal="75" zoomScaleSheetLayoutView="75" workbookViewId="0" topLeftCell="A7">
      <selection activeCell="N23" sqref="N22:N23"/>
    </sheetView>
  </sheetViews>
  <sheetFormatPr defaultColWidth="9.00390625" defaultRowHeight="13.5"/>
  <cols>
    <col min="1" max="1" width="15.125" style="2" customWidth="1"/>
    <col min="2" max="2" width="9.50390625" style="2" customWidth="1"/>
    <col min="3" max="3" width="9.625" style="2" customWidth="1"/>
    <col min="4" max="9" width="12.625" style="2" customWidth="1"/>
    <col min="10" max="11" width="9.00390625" style="2" customWidth="1"/>
    <col min="12" max="13" width="2.625" style="2" customWidth="1"/>
    <col min="14" max="14" width="9.00390625" style="2" customWidth="1"/>
    <col min="15" max="15" width="10.125" style="2" bestFit="1" customWidth="1"/>
    <col min="16" max="16" width="9.00390625" style="2" customWidth="1"/>
    <col min="17" max="18" width="10.125" style="2" bestFit="1" customWidth="1"/>
    <col min="19" max="19" width="9.00390625" style="2" customWidth="1"/>
    <col min="20" max="21" width="9.875" style="2" bestFit="1" customWidth="1"/>
    <col min="22" max="16384" width="9.00390625" style="2" customWidth="1"/>
  </cols>
  <sheetData>
    <row r="1" ht="13.5">
      <c r="A1" s="74" t="s">
        <v>298</v>
      </c>
    </row>
    <row r="3" ht="13.5">
      <c r="K3" s="36" t="s">
        <v>186</v>
      </c>
    </row>
    <row r="4" spans="1:11" ht="13.5">
      <c r="A4" s="13"/>
      <c r="B4" s="219" t="s">
        <v>187</v>
      </c>
      <c r="C4" s="221"/>
      <c r="D4" s="219" t="s">
        <v>188</v>
      </c>
      <c r="E4" s="220"/>
      <c r="F4" s="220"/>
      <c r="G4" s="220"/>
      <c r="H4" s="220"/>
      <c r="I4" s="220"/>
      <c r="J4" s="220"/>
      <c r="K4" s="221"/>
    </row>
    <row r="5" spans="1:11" ht="13.5">
      <c r="A5" s="9" t="s">
        <v>169</v>
      </c>
      <c r="B5" s="7" t="s">
        <v>135</v>
      </c>
      <c r="C5" s="7" t="s">
        <v>263</v>
      </c>
      <c r="D5" s="7" t="s">
        <v>135</v>
      </c>
      <c r="E5" s="7" t="s">
        <v>263</v>
      </c>
      <c r="K5" s="37"/>
    </row>
    <row r="6" spans="1:11" ht="13.5">
      <c r="A6" s="9"/>
      <c r="B6" s="8"/>
      <c r="C6" s="8"/>
      <c r="D6" s="8"/>
      <c r="E6" s="6"/>
      <c r="F6" s="219" t="s">
        <v>189</v>
      </c>
      <c r="G6" s="221"/>
      <c r="H6" s="13" t="s">
        <v>190</v>
      </c>
      <c r="I6" s="7" t="s">
        <v>54</v>
      </c>
      <c r="J6" s="7" t="s">
        <v>91</v>
      </c>
      <c r="K6" s="7" t="s">
        <v>92</v>
      </c>
    </row>
    <row r="7" spans="1:11" ht="13.5">
      <c r="A7" s="11"/>
      <c r="B7" s="11"/>
      <c r="C7" s="11"/>
      <c r="D7" s="11"/>
      <c r="E7" s="169" t="s">
        <v>191</v>
      </c>
      <c r="F7" s="38" t="s">
        <v>192</v>
      </c>
      <c r="G7" s="137" t="s">
        <v>193</v>
      </c>
      <c r="H7" s="11" t="s">
        <v>194</v>
      </c>
      <c r="I7" s="11"/>
      <c r="J7" s="11"/>
      <c r="K7" s="11"/>
    </row>
    <row r="8" spans="1:11" ht="13.5">
      <c r="A8" s="13"/>
      <c r="B8" s="89"/>
      <c r="C8" s="46"/>
      <c r="D8" s="170"/>
      <c r="E8" s="45"/>
      <c r="F8" s="45"/>
      <c r="G8" s="45"/>
      <c r="H8" s="45"/>
      <c r="I8" s="45"/>
      <c r="J8" s="45"/>
      <c r="K8" s="46"/>
    </row>
    <row r="9" spans="1:21" ht="13.5">
      <c r="A9" s="9" t="s">
        <v>171</v>
      </c>
      <c r="B9" s="121">
        <f>SUM(B11:B36)</f>
        <v>445</v>
      </c>
      <c r="C9" s="171">
        <v>438</v>
      </c>
      <c r="D9" s="84">
        <v>15880815</v>
      </c>
      <c r="E9" s="57">
        <v>16335931</v>
      </c>
      <c r="F9" s="57">
        <v>629030</v>
      </c>
      <c r="G9" s="57">
        <v>14790796</v>
      </c>
      <c r="H9" s="144">
        <v>916105</v>
      </c>
      <c r="I9" s="144">
        <v>455116</v>
      </c>
      <c r="J9" s="140">
        <v>2.865822692349228</v>
      </c>
      <c r="K9" s="141">
        <v>100</v>
      </c>
      <c r="O9" s="71"/>
      <c r="P9" s="71"/>
      <c r="Q9" s="71"/>
      <c r="R9" s="71"/>
      <c r="T9" s="71"/>
      <c r="U9" s="71"/>
    </row>
    <row r="10" spans="1:21" ht="13.5">
      <c r="A10" s="8"/>
      <c r="B10" s="121"/>
      <c r="C10" s="63"/>
      <c r="D10" s="84"/>
      <c r="F10" s="84"/>
      <c r="G10" s="84"/>
      <c r="H10" s="236"/>
      <c r="I10" s="236"/>
      <c r="J10" s="275"/>
      <c r="K10" s="272"/>
      <c r="T10" s="71"/>
      <c r="U10" s="71"/>
    </row>
    <row r="11" spans="1:21" ht="13.5">
      <c r="A11" s="8" t="s">
        <v>172</v>
      </c>
      <c r="B11" s="121">
        <v>69</v>
      </c>
      <c r="C11" s="171">
        <v>69</v>
      </c>
      <c r="D11" s="84">
        <v>1574262</v>
      </c>
      <c r="E11" s="57">
        <v>1092010</v>
      </c>
      <c r="F11" s="57">
        <v>6089</v>
      </c>
      <c r="G11" s="57">
        <v>1083637</v>
      </c>
      <c r="H11" s="144">
        <v>2284</v>
      </c>
      <c r="I11" s="144">
        <v>-482252</v>
      </c>
      <c r="J11" s="140">
        <v>-30.633528599432623</v>
      </c>
      <c r="K11" s="141">
        <v>6.6847123680921525</v>
      </c>
      <c r="O11" s="125"/>
      <c r="P11" s="125"/>
      <c r="Q11" s="71"/>
      <c r="T11" s="71"/>
      <c r="U11" s="71"/>
    </row>
    <row r="12" spans="1:21" ht="13.5">
      <c r="A12" s="8" t="s">
        <v>173</v>
      </c>
      <c r="B12" s="121">
        <v>10</v>
      </c>
      <c r="C12" s="171">
        <v>10</v>
      </c>
      <c r="D12" s="84">
        <v>1768870</v>
      </c>
      <c r="E12" s="57">
        <v>720951</v>
      </c>
      <c r="F12" s="57">
        <v>24540</v>
      </c>
      <c r="G12" s="57">
        <v>709388</v>
      </c>
      <c r="H12" s="144">
        <v>-12977</v>
      </c>
      <c r="I12" s="144">
        <v>-1047919</v>
      </c>
      <c r="J12" s="140">
        <v>-59.242284622386045</v>
      </c>
      <c r="K12" s="141">
        <v>4.413283822023979</v>
      </c>
      <c r="O12" s="125"/>
      <c r="P12" s="125"/>
      <c r="Q12" s="71"/>
      <c r="T12" s="71"/>
      <c r="U12" s="71"/>
    </row>
    <row r="13" spans="1:21" ht="13.5">
      <c r="A13" s="8" t="s">
        <v>174</v>
      </c>
      <c r="B13" s="121">
        <v>5</v>
      </c>
      <c r="C13" s="171">
        <v>5</v>
      </c>
      <c r="D13" s="84">
        <v>9283</v>
      </c>
      <c r="E13" s="57">
        <v>17427</v>
      </c>
      <c r="F13" s="57">
        <v>0</v>
      </c>
      <c r="G13" s="57">
        <v>17427</v>
      </c>
      <c r="H13" s="144">
        <v>0</v>
      </c>
      <c r="I13" s="144">
        <v>8144</v>
      </c>
      <c r="J13" s="140">
        <v>87.73025961434881</v>
      </c>
      <c r="K13" s="141">
        <v>0.1066789520597265</v>
      </c>
      <c r="O13" s="125"/>
      <c r="P13" s="125"/>
      <c r="Q13" s="71"/>
      <c r="T13" s="71"/>
      <c r="U13" s="71"/>
    </row>
    <row r="14" spans="1:21" ht="13.5">
      <c r="A14" s="8" t="s">
        <v>175</v>
      </c>
      <c r="B14" s="121">
        <v>38</v>
      </c>
      <c r="C14" s="171">
        <v>30</v>
      </c>
      <c r="D14" s="84">
        <v>26921</v>
      </c>
      <c r="E14" s="57">
        <v>32830</v>
      </c>
      <c r="F14" s="57">
        <v>3190</v>
      </c>
      <c r="G14" s="57">
        <v>29640</v>
      </c>
      <c r="H14" s="144">
        <v>0</v>
      </c>
      <c r="I14" s="144">
        <v>5909</v>
      </c>
      <c r="J14" s="140">
        <v>21.949407525723412</v>
      </c>
      <c r="K14" s="141">
        <v>0.20096803787920015</v>
      </c>
      <c r="O14" s="125"/>
      <c r="P14" s="125"/>
      <c r="Q14" s="71"/>
      <c r="T14" s="71"/>
      <c r="U14" s="71"/>
    </row>
    <row r="15" spans="1:21" ht="13.5">
      <c r="A15" s="8" t="s">
        <v>176</v>
      </c>
      <c r="B15" s="121">
        <v>7</v>
      </c>
      <c r="C15" s="171">
        <v>6</v>
      </c>
      <c r="D15" s="84">
        <v>14490</v>
      </c>
      <c r="E15" s="57">
        <v>12871</v>
      </c>
      <c r="F15" s="57">
        <v>0</v>
      </c>
      <c r="G15" s="57">
        <v>12871</v>
      </c>
      <c r="H15" s="144">
        <v>0</v>
      </c>
      <c r="I15" s="144">
        <v>-1619</v>
      </c>
      <c r="J15" s="140">
        <v>-11.173222912353348</v>
      </c>
      <c r="K15" s="141">
        <v>0.0787895100683273</v>
      </c>
      <c r="O15" s="125"/>
      <c r="P15" s="125"/>
      <c r="Q15" s="71"/>
      <c r="T15" s="71"/>
      <c r="U15" s="71"/>
    </row>
    <row r="16" spans="1:21" ht="13.5">
      <c r="A16" s="8"/>
      <c r="B16" s="121"/>
      <c r="C16" s="63"/>
      <c r="D16" s="84"/>
      <c r="F16" s="84"/>
      <c r="G16" s="84"/>
      <c r="H16" s="236"/>
      <c r="I16" s="236"/>
      <c r="J16" s="275"/>
      <c r="K16" s="272"/>
      <c r="O16" s="125"/>
      <c r="P16" s="125"/>
      <c r="Q16" s="71"/>
      <c r="T16" s="71"/>
      <c r="U16" s="71"/>
    </row>
    <row r="17" spans="1:21" ht="13.5">
      <c r="A17" s="8" t="s">
        <v>177</v>
      </c>
      <c r="B17" s="121">
        <v>11</v>
      </c>
      <c r="C17" s="171">
        <v>12</v>
      </c>
      <c r="D17" s="84">
        <v>22600</v>
      </c>
      <c r="E17" s="112">
        <v>23130</v>
      </c>
      <c r="F17" s="112">
        <v>0</v>
      </c>
      <c r="G17" s="112">
        <v>23130</v>
      </c>
      <c r="H17" s="278">
        <v>0</v>
      </c>
      <c r="I17" s="278">
        <v>530</v>
      </c>
      <c r="J17" s="279">
        <v>2.3451327433628317</v>
      </c>
      <c r="K17" s="272">
        <v>0.14158972635229666</v>
      </c>
      <c r="O17" s="125"/>
      <c r="P17" s="125"/>
      <c r="Q17" s="71"/>
      <c r="T17" s="71"/>
      <c r="U17" s="71"/>
    </row>
    <row r="18" spans="1:21" ht="13.5">
      <c r="A18" s="8" t="s">
        <v>178</v>
      </c>
      <c r="B18" s="121">
        <v>7</v>
      </c>
      <c r="C18" s="171">
        <v>7</v>
      </c>
      <c r="D18" s="84">
        <v>322399</v>
      </c>
      <c r="E18" s="112">
        <v>195671</v>
      </c>
      <c r="F18" s="112">
        <v>0</v>
      </c>
      <c r="G18" s="112">
        <v>310490</v>
      </c>
      <c r="H18" s="278">
        <v>-114819</v>
      </c>
      <c r="I18" s="278">
        <v>-126728</v>
      </c>
      <c r="J18" s="279">
        <v>-39.307814230193024</v>
      </c>
      <c r="K18" s="272">
        <v>1.1977952159567766</v>
      </c>
      <c r="O18" s="125"/>
      <c r="P18" s="125"/>
      <c r="Q18" s="71"/>
      <c r="T18" s="71"/>
      <c r="U18" s="71"/>
    </row>
    <row r="19" spans="1:21" ht="13.5">
      <c r="A19" s="8" t="s">
        <v>179</v>
      </c>
      <c r="B19" s="121">
        <v>13</v>
      </c>
      <c r="C19" s="171">
        <v>13</v>
      </c>
      <c r="D19" s="84">
        <v>59764</v>
      </c>
      <c r="E19" s="112">
        <v>178122</v>
      </c>
      <c r="F19" s="112">
        <v>1021</v>
      </c>
      <c r="G19" s="112">
        <v>177101</v>
      </c>
      <c r="H19" s="278">
        <v>0</v>
      </c>
      <c r="I19" s="278">
        <v>118358</v>
      </c>
      <c r="J19" s="279">
        <v>198.04229971220133</v>
      </c>
      <c r="K19" s="272">
        <v>1.0903694438964022</v>
      </c>
      <c r="O19" s="125"/>
      <c r="P19" s="125"/>
      <c r="Q19" s="71"/>
      <c r="T19" s="71"/>
      <c r="U19" s="71"/>
    </row>
    <row r="20" spans="1:21" ht="13.5">
      <c r="A20" s="8" t="s">
        <v>237</v>
      </c>
      <c r="B20" s="121">
        <v>17</v>
      </c>
      <c r="C20" s="171">
        <v>17</v>
      </c>
      <c r="D20" s="84">
        <v>1970515</v>
      </c>
      <c r="E20" s="112">
        <v>1165683</v>
      </c>
      <c r="F20" s="112">
        <v>67037</v>
      </c>
      <c r="G20" s="112">
        <v>1117256</v>
      </c>
      <c r="H20" s="278">
        <v>-18610</v>
      </c>
      <c r="I20" s="278">
        <v>-804832</v>
      </c>
      <c r="J20" s="279">
        <v>-40.84373881954718</v>
      </c>
      <c r="K20" s="272">
        <v>7.135699826352107</v>
      </c>
      <c r="O20" s="125"/>
      <c r="P20" s="125"/>
      <c r="Q20" s="71"/>
      <c r="T20" s="71"/>
      <c r="U20" s="71"/>
    </row>
    <row r="21" spans="1:21" ht="13.5">
      <c r="A21" s="8" t="s">
        <v>238</v>
      </c>
      <c r="B21" s="121">
        <v>2</v>
      </c>
      <c r="C21" s="171">
        <v>2</v>
      </c>
      <c r="D21" s="84" t="s">
        <v>250</v>
      </c>
      <c r="E21" s="112" t="s">
        <v>250</v>
      </c>
      <c r="F21" s="112" t="s">
        <v>250</v>
      </c>
      <c r="G21" s="112" t="s">
        <v>250</v>
      </c>
      <c r="H21" s="278" t="s">
        <v>250</v>
      </c>
      <c r="I21" s="278" t="s">
        <v>250</v>
      </c>
      <c r="J21" s="279" t="s">
        <v>250</v>
      </c>
      <c r="K21" s="272" t="s">
        <v>250</v>
      </c>
      <c r="O21" s="125"/>
      <c r="P21" s="125"/>
      <c r="Q21" s="71"/>
      <c r="T21" s="71"/>
      <c r="U21" s="71"/>
    </row>
    <row r="22" spans="1:21" ht="13.5">
      <c r="A22" s="8"/>
      <c r="B22" s="172"/>
      <c r="C22" s="63"/>
      <c r="D22" s="84"/>
      <c r="F22" s="110"/>
      <c r="G22" s="110"/>
      <c r="H22" s="238"/>
      <c r="I22" s="236"/>
      <c r="J22" s="275"/>
      <c r="K22" s="272"/>
      <c r="O22" s="104"/>
      <c r="P22" s="104"/>
      <c r="Q22" s="71"/>
      <c r="T22" s="71"/>
      <c r="U22" s="71"/>
    </row>
    <row r="23" spans="1:21" ht="13.5">
      <c r="A23" s="8" t="s">
        <v>180</v>
      </c>
      <c r="B23" s="121">
        <v>27</v>
      </c>
      <c r="C23" s="171">
        <v>29</v>
      </c>
      <c r="D23" s="84">
        <v>144511</v>
      </c>
      <c r="E23" s="112">
        <v>166493</v>
      </c>
      <c r="F23" s="112">
        <v>24184</v>
      </c>
      <c r="G23" s="112">
        <v>142508</v>
      </c>
      <c r="H23" s="278">
        <v>-199</v>
      </c>
      <c r="I23" s="278">
        <v>21982</v>
      </c>
      <c r="J23" s="279">
        <v>15.211298793863444</v>
      </c>
      <c r="K23" s="272">
        <v>1.0191828062936847</v>
      </c>
      <c r="O23" s="125"/>
      <c r="P23" s="125"/>
      <c r="Q23" s="71"/>
      <c r="T23" s="71"/>
      <c r="U23" s="71"/>
    </row>
    <row r="24" spans="1:21" ht="13.5">
      <c r="A24" s="8" t="s">
        <v>181</v>
      </c>
      <c r="B24" s="121">
        <v>5</v>
      </c>
      <c r="C24" s="171">
        <v>5</v>
      </c>
      <c r="D24" s="84" t="s">
        <v>250</v>
      </c>
      <c r="E24" s="112">
        <v>325872</v>
      </c>
      <c r="F24" s="112">
        <v>18700</v>
      </c>
      <c r="G24" s="112">
        <v>110661</v>
      </c>
      <c r="H24" s="278">
        <v>196511</v>
      </c>
      <c r="I24" s="278" t="s">
        <v>250</v>
      </c>
      <c r="J24" s="279" t="s">
        <v>250</v>
      </c>
      <c r="K24" s="272">
        <v>1.9948174364840303</v>
      </c>
      <c r="O24" s="125"/>
      <c r="P24" s="125"/>
      <c r="Q24" s="71"/>
      <c r="T24" s="71"/>
      <c r="U24" s="71"/>
    </row>
    <row r="25" spans="1:21" ht="13.5">
      <c r="A25" s="8" t="s">
        <v>182</v>
      </c>
      <c r="B25" s="121">
        <v>1</v>
      </c>
      <c r="C25" s="171">
        <v>1</v>
      </c>
      <c r="D25" s="84" t="s">
        <v>250</v>
      </c>
      <c r="E25" s="112" t="s">
        <v>250</v>
      </c>
      <c r="F25" s="112" t="s">
        <v>250</v>
      </c>
      <c r="G25" s="112" t="s">
        <v>250</v>
      </c>
      <c r="H25" s="278" t="s">
        <v>250</v>
      </c>
      <c r="I25" s="278" t="s">
        <v>250</v>
      </c>
      <c r="J25" s="279" t="s">
        <v>250</v>
      </c>
      <c r="K25" s="272" t="s">
        <v>250</v>
      </c>
      <c r="O25" s="125"/>
      <c r="P25" s="125"/>
      <c r="Q25" s="71"/>
      <c r="T25" s="71"/>
      <c r="U25" s="71"/>
    </row>
    <row r="26" spans="1:21" ht="13.5">
      <c r="A26" s="8" t="s">
        <v>183</v>
      </c>
      <c r="B26" s="121">
        <v>28</v>
      </c>
      <c r="C26" s="171">
        <v>28</v>
      </c>
      <c r="D26" s="84">
        <v>709785</v>
      </c>
      <c r="E26" s="112">
        <v>608099</v>
      </c>
      <c r="F26" s="112">
        <v>0</v>
      </c>
      <c r="G26" s="112">
        <v>496900</v>
      </c>
      <c r="H26" s="278">
        <v>111199</v>
      </c>
      <c r="I26" s="278">
        <v>-101686</v>
      </c>
      <c r="J26" s="279">
        <v>-14.3263100798129</v>
      </c>
      <c r="K26" s="272">
        <v>3.7224630784740707</v>
      </c>
      <c r="O26" s="125"/>
      <c r="P26" s="125"/>
      <c r="Q26" s="71"/>
      <c r="T26" s="71"/>
      <c r="U26" s="71"/>
    </row>
    <row r="27" spans="1:21" ht="13.5">
      <c r="A27" s="8" t="s">
        <v>239</v>
      </c>
      <c r="B27" s="121">
        <v>10</v>
      </c>
      <c r="C27" s="171">
        <v>10</v>
      </c>
      <c r="D27" s="84">
        <v>1453982</v>
      </c>
      <c r="E27" s="112">
        <v>2785764</v>
      </c>
      <c r="F27" s="112">
        <v>6986</v>
      </c>
      <c r="G27" s="112">
        <v>2110930</v>
      </c>
      <c r="H27" s="278">
        <v>667848</v>
      </c>
      <c r="I27" s="278">
        <v>1331782</v>
      </c>
      <c r="J27" s="279">
        <v>91.59549430460625</v>
      </c>
      <c r="K27" s="272">
        <v>17.05298583839513</v>
      </c>
      <c r="O27" s="125"/>
      <c r="P27" s="125"/>
      <c r="Q27" s="71"/>
      <c r="T27" s="71"/>
      <c r="U27" s="71"/>
    </row>
    <row r="28" spans="1:21" ht="13.5">
      <c r="A28" s="8"/>
      <c r="B28" s="121"/>
      <c r="C28" s="63"/>
      <c r="D28" s="84"/>
      <c r="F28" s="84"/>
      <c r="G28" s="84"/>
      <c r="H28" s="236"/>
      <c r="I28" s="236"/>
      <c r="J28" s="275"/>
      <c r="K28" s="272"/>
      <c r="O28" s="125"/>
      <c r="P28" s="125"/>
      <c r="Q28" s="71"/>
      <c r="T28" s="71"/>
      <c r="U28" s="71"/>
    </row>
    <row r="29" spans="1:21" ht="13.5">
      <c r="A29" s="8" t="s">
        <v>240</v>
      </c>
      <c r="B29" s="121">
        <v>2</v>
      </c>
      <c r="C29" s="171">
        <v>3</v>
      </c>
      <c r="D29" s="84" t="s">
        <v>250</v>
      </c>
      <c r="E29" s="112">
        <v>416593</v>
      </c>
      <c r="F29" s="112">
        <v>0</v>
      </c>
      <c r="G29" s="112">
        <v>362183</v>
      </c>
      <c r="H29" s="278">
        <v>54410</v>
      </c>
      <c r="I29" s="278" t="s">
        <v>250</v>
      </c>
      <c r="J29" s="279" t="s">
        <v>250</v>
      </c>
      <c r="K29" s="272">
        <v>2.5501638076213715</v>
      </c>
      <c r="O29" s="125"/>
      <c r="P29" s="125"/>
      <c r="Q29" s="71"/>
      <c r="T29" s="71"/>
      <c r="U29" s="71"/>
    </row>
    <row r="30" spans="1:21" ht="13.5">
      <c r="A30" s="8" t="s">
        <v>241</v>
      </c>
      <c r="B30" s="121">
        <v>36</v>
      </c>
      <c r="C30" s="171">
        <v>36</v>
      </c>
      <c r="D30" s="84">
        <v>120260</v>
      </c>
      <c r="E30" s="112">
        <v>139540</v>
      </c>
      <c r="F30" s="112">
        <v>6165</v>
      </c>
      <c r="G30" s="112">
        <v>116126</v>
      </c>
      <c r="H30" s="278">
        <v>17249</v>
      </c>
      <c r="I30" s="278">
        <v>19280</v>
      </c>
      <c r="J30" s="279">
        <v>16.03193081656411</v>
      </c>
      <c r="K30" s="272">
        <v>0.85419067942929</v>
      </c>
      <c r="O30" s="125"/>
      <c r="P30" s="125"/>
      <c r="Q30" s="71"/>
      <c r="T30" s="71"/>
      <c r="U30" s="71"/>
    </row>
    <row r="31" spans="1:21" ht="13.5">
      <c r="A31" s="8" t="s">
        <v>242</v>
      </c>
      <c r="B31" s="121">
        <v>36</v>
      </c>
      <c r="C31" s="171">
        <v>40</v>
      </c>
      <c r="D31" s="84">
        <v>553463</v>
      </c>
      <c r="E31" s="112">
        <v>507482</v>
      </c>
      <c r="F31" s="112">
        <v>30408</v>
      </c>
      <c r="G31" s="112">
        <v>517969</v>
      </c>
      <c r="H31" s="278">
        <v>-40895</v>
      </c>
      <c r="I31" s="278">
        <v>-45981</v>
      </c>
      <c r="J31" s="279">
        <v>-8.307872432303514</v>
      </c>
      <c r="K31" s="272">
        <v>3.1065385866284574</v>
      </c>
      <c r="O31" s="125"/>
      <c r="P31" s="125"/>
      <c r="Q31" s="71"/>
      <c r="T31" s="71"/>
      <c r="U31" s="71"/>
    </row>
    <row r="32" spans="1:21" ht="13.5">
      <c r="A32" s="8" t="s">
        <v>243</v>
      </c>
      <c r="B32" s="121">
        <v>71</v>
      </c>
      <c r="C32" s="171">
        <v>69</v>
      </c>
      <c r="D32" s="84">
        <v>5680775</v>
      </c>
      <c r="E32" s="112">
        <v>6828559</v>
      </c>
      <c r="F32" s="112">
        <v>380668</v>
      </c>
      <c r="G32" s="112">
        <v>6401020</v>
      </c>
      <c r="H32" s="278">
        <v>46871</v>
      </c>
      <c r="I32" s="278">
        <v>1147784</v>
      </c>
      <c r="J32" s="279">
        <v>20.204707984385934</v>
      </c>
      <c r="K32" s="272">
        <v>41.800856039365</v>
      </c>
      <c r="O32" s="125"/>
      <c r="P32" s="125"/>
      <c r="Q32" s="71"/>
      <c r="T32" s="71"/>
      <c r="U32" s="71"/>
    </row>
    <row r="33" spans="1:21" ht="13.5">
      <c r="A33" s="8" t="s">
        <v>244</v>
      </c>
      <c r="B33" s="121">
        <v>31</v>
      </c>
      <c r="C33" s="171">
        <v>32</v>
      </c>
      <c r="D33" s="84">
        <v>189698</v>
      </c>
      <c r="E33" s="112">
        <v>201447</v>
      </c>
      <c r="F33" s="112">
        <v>40815</v>
      </c>
      <c r="G33" s="112">
        <v>150683</v>
      </c>
      <c r="H33" s="278">
        <v>9949</v>
      </c>
      <c r="I33" s="278">
        <v>11749</v>
      </c>
      <c r="J33" s="279">
        <v>6.193528661345929</v>
      </c>
      <c r="K33" s="272">
        <v>1.2331528579546522</v>
      </c>
      <c r="O33" s="125"/>
      <c r="P33" s="125"/>
      <c r="Q33" s="71"/>
      <c r="T33" s="71"/>
      <c r="U33" s="71"/>
    </row>
    <row r="34" spans="1:21" ht="13.5">
      <c r="A34" s="8"/>
      <c r="B34" s="121"/>
      <c r="C34" s="63"/>
      <c r="D34" s="84"/>
      <c r="F34" s="84"/>
      <c r="G34" s="84"/>
      <c r="H34" s="236"/>
      <c r="I34" s="236"/>
      <c r="J34" s="275"/>
      <c r="K34" s="272"/>
      <c r="O34" s="125"/>
      <c r="P34" s="125"/>
      <c r="Q34" s="71"/>
      <c r="T34" s="71"/>
      <c r="U34" s="71"/>
    </row>
    <row r="35" spans="1:21" ht="13.5">
      <c r="A35" s="8" t="s">
        <v>245</v>
      </c>
      <c r="B35" s="121">
        <v>12</v>
      </c>
      <c r="C35" s="171">
        <v>7</v>
      </c>
      <c r="D35" s="84">
        <v>347424</v>
      </c>
      <c r="E35" s="112">
        <v>752447</v>
      </c>
      <c r="F35" s="112">
        <v>18800</v>
      </c>
      <c r="G35" s="112">
        <v>726747</v>
      </c>
      <c r="H35" s="278">
        <v>6900</v>
      </c>
      <c r="I35" s="278">
        <v>405023</v>
      </c>
      <c r="J35" s="279">
        <v>116.57887768260109</v>
      </c>
      <c r="K35" s="272">
        <v>4.6060858116993755</v>
      </c>
      <c r="O35" s="125"/>
      <c r="P35" s="125"/>
      <c r="Q35" s="71"/>
      <c r="T35" s="71"/>
      <c r="U35" s="71"/>
    </row>
    <row r="36" spans="1:21" ht="13.5">
      <c r="A36" s="8" t="s">
        <v>184</v>
      </c>
      <c r="B36" s="121">
        <v>7</v>
      </c>
      <c r="C36" s="171">
        <v>7</v>
      </c>
      <c r="D36" s="84">
        <v>9780</v>
      </c>
      <c r="E36" s="112">
        <v>3477</v>
      </c>
      <c r="F36" s="112">
        <v>0</v>
      </c>
      <c r="G36" s="112">
        <v>3477</v>
      </c>
      <c r="H36" s="278">
        <v>0</v>
      </c>
      <c r="I36" s="278">
        <v>-6303</v>
      </c>
      <c r="J36" s="279">
        <v>-64.4478527607362</v>
      </c>
      <c r="K36" s="272">
        <v>0.021284370018458086</v>
      </c>
      <c r="O36" s="125"/>
      <c r="P36" s="125"/>
      <c r="Q36" s="71"/>
      <c r="T36" s="71"/>
      <c r="U36" s="71"/>
    </row>
    <row r="37" spans="1:16" ht="13.5">
      <c r="A37" s="11"/>
      <c r="B37" s="31"/>
      <c r="C37" s="34"/>
      <c r="D37" s="4"/>
      <c r="E37" s="4"/>
      <c r="F37" s="4"/>
      <c r="G37" s="4"/>
      <c r="H37" s="4"/>
      <c r="I37" s="4"/>
      <c r="J37" s="4"/>
      <c r="K37" s="34"/>
      <c r="O37" s="71"/>
      <c r="P37" s="71"/>
    </row>
    <row r="39" s="190" customFormat="1" ht="14.25" customHeight="1">
      <c r="A39" s="189" t="s">
        <v>326</v>
      </c>
    </row>
    <row r="40" spans="1:11" s="182" customFormat="1" ht="14.25" customHeight="1">
      <c r="A40" s="227" t="s">
        <v>325</v>
      </c>
      <c r="B40" s="227"/>
      <c r="C40" s="227"/>
      <c r="D40" s="227"/>
      <c r="E40" s="227"/>
      <c r="F40" s="227"/>
      <c r="G40" s="227"/>
      <c r="H40" s="227"/>
      <c r="I40" s="227"/>
      <c r="J40" s="227"/>
      <c r="K40" s="227"/>
    </row>
    <row r="41" s="173" customFormat="1" ht="14.25" customHeight="1"/>
  </sheetData>
  <mergeCells count="4">
    <mergeCell ref="F6:G6"/>
    <mergeCell ref="B4:C4"/>
    <mergeCell ref="D4:K4"/>
    <mergeCell ref="A40:K40"/>
  </mergeCells>
  <hyperlinks>
    <hyperlink ref="A40:K40" r:id="rId1" display="（注　２）　従業者規模の異動も有形固定資産投資総額の変動要因となる。（利用上の注意*32）"/>
    <hyperlink ref="A39" r:id="rId2" display="（注　１）　建設仮勘定は、その全てが有形固定資産の取得に振り替えられるとは限らない。（利用上の注意*22）"/>
  </hyperlinks>
  <printOptions/>
  <pageMargins left="0.75" right="0.75" top="1" bottom="1" header="0.512" footer="0.512"/>
  <pageSetup fitToHeight="1" fitToWidth="1" horizontalDpi="300" verticalDpi="300" orientation="landscape" paperSize="9" scale="87" r:id="rId3"/>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zoomScale="75" zoomScaleNormal="75" zoomScaleSheetLayoutView="75" workbookViewId="0" topLeftCell="A1">
      <selection activeCell="M31" sqref="M31"/>
    </sheetView>
  </sheetViews>
  <sheetFormatPr defaultColWidth="9.00390625" defaultRowHeight="13.5"/>
  <cols>
    <col min="1" max="1" width="15.125" style="2" customWidth="1"/>
    <col min="2" max="3" width="9.00390625" style="2" customWidth="1"/>
    <col min="4" max="5" width="13.625" style="2" customWidth="1"/>
    <col min="6" max="6" width="11.625" style="2" customWidth="1"/>
    <col min="7" max="8" width="9.625" style="2" customWidth="1"/>
    <col min="9" max="11" width="12.625" style="2" customWidth="1"/>
    <col min="12" max="12" width="2.625" style="2" customWidth="1"/>
    <col min="13" max="13" width="10.625" style="2" customWidth="1"/>
    <col min="14" max="14" width="12.125" style="2" bestFit="1" customWidth="1"/>
    <col min="15" max="16384" width="9.00390625" style="2" customWidth="1"/>
  </cols>
  <sheetData>
    <row r="1" ht="13.5">
      <c r="A1" s="2" t="s">
        <v>195</v>
      </c>
    </row>
    <row r="3" ht="13.5">
      <c r="K3" s="36" t="s">
        <v>196</v>
      </c>
    </row>
    <row r="4" spans="1:11" ht="13.5">
      <c r="A4" s="13"/>
      <c r="B4" s="219" t="s">
        <v>187</v>
      </c>
      <c r="C4" s="221"/>
      <c r="D4" s="219" t="s">
        <v>197</v>
      </c>
      <c r="E4" s="228"/>
      <c r="F4" s="228"/>
      <c r="G4" s="228"/>
      <c r="H4" s="229"/>
      <c r="I4" s="219" t="s">
        <v>198</v>
      </c>
      <c r="J4" s="220"/>
      <c r="K4" s="221"/>
    </row>
    <row r="5" spans="1:11" ht="13.5">
      <c r="A5" s="9" t="s">
        <v>169</v>
      </c>
      <c r="B5" s="7" t="s">
        <v>135</v>
      </c>
      <c r="C5" s="7" t="s">
        <v>263</v>
      </c>
      <c r="D5" s="7" t="s">
        <v>135</v>
      </c>
      <c r="E5" s="7" t="s">
        <v>263</v>
      </c>
      <c r="F5" s="3"/>
      <c r="H5" s="37"/>
      <c r="I5" s="7" t="s">
        <v>199</v>
      </c>
      <c r="J5" s="7" t="s">
        <v>200</v>
      </c>
      <c r="K5" s="7" t="s">
        <v>201</v>
      </c>
    </row>
    <row r="6" spans="1:11" ht="13.5">
      <c r="A6" s="11"/>
      <c r="B6" s="11"/>
      <c r="C6" s="11"/>
      <c r="D6" s="11"/>
      <c r="E6" s="11"/>
      <c r="F6" s="38" t="s">
        <v>54</v>
      </c>
      <c r="G6" s="38" t="s">
        <v>91</v>
      </c>
      <c r="H6" s="38" t="s">
        <v>92</v>
      </c>
      <c r="I6" s="11"/>
      <c r="J6" s="11"/>
      <c r="K6" s="11"/>
    </row>
    <row r="7" spans="1:11" ht="13.5">
      <c r="A7" s="89"/>
      <c r="B7" s="14"/>
      <c r="C7" s="45"/>
      <c r="D7" s="89"/>
      <c r="E7" s="45"/>
      <c r="F7" s="150"/>
      <c r="G7" s="45"/>
      <c r="H7" s="46"/>
      <c r="I7" s="45"/>
      <c r="J7" s="45"/>
      <c r="K7" s="46"/>
    </row>
    <row r="8" spans="1:14" ht="13.5">
      <c r="A8" s="160" t="s">
        <v>171</v>
      </c>
      <c r="B8" s="121">
        <v>445</v>
      </c>
      <c r="C8" s="92">
        <v>438</v>
      </c>
      <c r="D8" s="121">
        <v>282643037</v>
      </c>
      <c r="E8" s="92">
        <v>260093236</v>
      </c>
      <c r="F8" s="236">
        <v>-22549801</v>
      </c>
      <c r="G8" s="280">
        <v>-7.978190879685459</v>
      </c>
      <c r="H8" s="281">
        <v>100</v>
      </c>
      <c r="I8" s="92">
        <v>26951698</v>
      </c>
      <c r="J8" s="92">
        <v>3807165</v>
      </c>
      <c r="K8" s="156">
        <v>4984154</v>
      </c>
      <c r="M8" s="125"/>
      <c r="N8" s="57"/>
    </row>
    <row r="9" spans="1:11" ht="13.5">
      <c r="A9" s="6"/>
      <c r="B9" s="121"/>
      <c r="C9" s="175"/>
      <c r="D9" s="121" t="s">
        <v>249</v>
      </c>
      <c r="E9" s="92"/>
      <c r="F9" s="236"/>
      <c r="G9" s="146"/>
      <c r="H9" s="139"/>
      <c r="I9" s="84"/>
      <c r="J9" s="84"/>
      <c r="K9" s="163"/>
    </row>
    <row r="10" spans="1:13" ht="13.5">
      <c r="A10" s="6" t="s">
        <v>172</v>
      </c>
      <c r="B10" s="121">
        <v>69</v>
      </c>
      <c r="C10" s="92">
        <v>69</v>
      </c>
      <c r="D10" s="121">
        <v>9862562</v>
      </c>
      <c r="E10" s="92">
        <v>9957217</v>
      </c>
      <c r="F10" s="236">
        <v>94655</v>
      </c>
      <c r="G10" s="280">
        <v>0.9597404812258721</v>
      </c>
      <c r="H10" s="281">
        <v>3.8283260084472173</v>
      </c>
      <c r="I10" s="92">
        <v>1514825</v>
      </c>
      <c r="J10" s="92">
        <v>248227</v>
      </c>
      <c r="K10" s="156">
        <v>341848</v>
      </c>
      <c r="M10" s="71"/>
    </row>
    <row r="11" spans="1:13" ht="13.5">
      <c r="A11" s="6" t="s">
        <v>173</v>
      </c>
      <c r="B11" s="121">
        <v>10</v>
      </c>
      <c r="C11" s="92">
        <v>10</v>
      </c>
      <c r="D11" s="121">
        <v>20737942</v>
      </c>
      <c r="E11" s="92">
        <v>19295920</v>
      </c>
      <c r="F11" s="236">
        <v>-1442022</v>
      </c>
      <c r="G11" s="280">
        <v>-6.953544377740087</v>
      </c>
      <c r="H11" s="281">
        <v>7.4188472936681835</v>
      </c>
      <c r="I11" s="92">
        <v>564414</v>
      </c>
      <c r="J11" s="92">
        <v>174396</v>
      </c>
      <c r="K11" s="156">
        <v>241674</v>
      </c>
      <c r="M11" s="71"/>
    </row>
    <row r="12" spans="1:13" ht="13.5">
      <c r="A12" s="6" t="s">
        <v>174</v>
      </c>
      <c r="B12" s="121">
        <v>5</v>
      </c>
      <c r="C12" s="92">
        <v>5</v>
      </c>
      <c r="D12" s="121">
        <v>1036028</v>
      </c>
      <c r="E12" s="92">
        <v>1004251</v>
      </c>
      <c r="F12" s="236">
        <v>-31777</v>
      </c>
      <c r="G12" s="280">
        <v>-3.06719509511326</v>
      </c>
      <c r="H12" s="281">
        <v>0.38611192487912294</v>
      </c>
      <c r="I12" s="92">
        <v>504087</v>
      </c>
      <c r="J12" s="92">
        <v>108349</v>
      </c>
      <c r="K12" s="156">
        <v>119611</v>
      </c>
      <c r="M12" s="71"/>
    </row>
    <row r="13" spans="1:13" ht="13.5">
      <c r="A13" s="6" t="s">
        <v>175</v>
      </c>
      <c r="B13" s="121">
        <v>38</v>
      </c>
      <c r="C13" s="92">
        <v>30</v>
      </c>
      <c r="D13" s="121">
        <v>1418732</v>
      </c>
      <c r="E13" s="92">
        <v>1047604</v>
      </c>
      <c r="F13" s="236">
        <v>-371128</v>
      </c>
      <c r="G13" s="280">
        <v>-26.159133648920303</v>
      </c>
      <c r="H13" s="281">
        <v>0.40278017841263664</v>
      </c>
      <c r="I13" s="92">
        <v>135280</v>
      </c>
      <c r="J13" s="92">
        <v>43803</v>
      </c>
      <c r="K13" s="156">
        <v>55198</v>
      </c>
      <c r="M13" s="71"/>
    </row>
    <row r="14" spans="1:13" ht="13.5">
      <c r="A14" s="6" t="s">
        <v>176</v>
      </c>
      <c r="B14" s="121">
        <v>7</v>
      </c>
      <c r="C14" s="92">
        <v>6</v>
      </c>
      <c r="D14" s="121">
        <v>379733</v>
      </c>
      <c r="E14" s="92">
        <v>383387</v>
      </c>
      <c r="F14" s="236">
        <v>3654</v>
      </c>
      <c r="G14" s="146">
        <v>0.9622550581592856</v>
      </c>
      <c r="H14" s="139">
        <v>0.147403679502069</v>
      </c>
      <c r="I14" s="5">
        <v>55894</v>
      </c>
      <c r="J14" s="5">
        <v>17091</v>
      </c>
      <c r="K14" s="177">
        <v>18902</v>
      </c>
      <c r="M14" s="71"/>
    </row>
    <row r="15" spans="1:11" ht="13.5">
      <c r="A15" s="6"/>
      <c r="B15" s="121"/>
      <c r="C15" s="92"/>
      <c r="D15" s="121"/>
      <c r="E15" s="92"/>
      <c r="F15" s="236"/>
      <c r="G15" s="280"/>
      <c r="H15" s="281"/>
      <c r="I15" s="92"/>
      <c r="J15" s="92"/>
      <c r="K15" s="156"/>
    </row>
    <row r="16" spans="1:13" ht="13.5">
      <c r="A16" s="6" t="s">
        <v>177</v>
      </c>
      <c r="B16" s="121">
        <v>11</v>
      </c>
      <c r="C16" s="92">
        <v>12</v>
      </c>
      <c r="D16" s="121">
        <v>1352696</v>
      </c>
      <c r="E16" s="92">
        <v>1237596</v>
      </c>
      <c r="F16" s="236">
        <v>-115100</v>
      </c>
      <c r="G16" s="280">
        <v>-8.508933271037987</v>
      </c>
      <c r="H16" s="281">
        <v>0.47582782967873877</v>
      </c>
      <c r="I16" s="92">
        <v>165512</v>
      </c>
      <c r="J16" s="92">
        <v>60839</v>
      </c>
      <c r="K16" s="156">
        <v>78867</v>
      </c>
      <c r="M16" s="71"/>
    </row>
    <row r="17" spans="1:13" ht="13.5">
      <c r="A17" s="6" t="s">
        <v>178</v>
      </c>
      <c r="B17" s="121">
        <v>7</v>
      </c>
      <c r="C17" s="92">
        <v>7</v>
      </c>
      <c r="D17" s="121">
        <v>2626790</v>
      </c>
      <c r="E17" s="92">
        <v>2407208</v>
      </c>
      <c r="F17" s="236">
        <v>-219582</v>
      </c>
      <c r="G17" s="280">
        <v>-8.359328305650623</v>
      </c>
      <c r="H17" s="281">
        <v>0.9255173402510167</v>
      </c>
      <c r="I17" s="92">
        <v>324728</v>
      </c>
      <c r="J17" s="92">
        <v>89421</v>
      </c>
      <c r="K17" s="156">
        <v>93375</v>
      </c>
      <c r="M17" s="71"/>
    </row>
    <row r="18" spans="1:13" ht="13.5">
      <c r="A18" s="6" t="s">
        <v>179</v>
      </c>
      <c r="B18" s="121">
        <v>13</v>
      </c>
      <c r="C18" s="92">
        <v>13</v>
      </c>
      <c r="D18" s="121">
        <v>2208412</v>
      </c>
      <c r="E18" s="92">
        <v>2258592</v>
      </c>
      <c r="F18" s="236">
        <v>50180</v>
      </c>
      <c r="G18" s="280">
        <v>2.2722209442803245</v>
      </c>
      <c r="H18" s="281">
        <v>0.8683778304792209</v>
      </c>
      <c r="I18" s="92">
        <v>54900</v>
      </c>
      <c r="J18" s="92">
        <v>20989</v>
      </c>
      <c r="K18" s="156">
        <v>45724</v>
      </c>
      <c r="M18" s="71"/>
    </row>
    <row r="19" spans="1:13" ht="13.5">
      <c r="A19" s="6" t="s">
        <v>237</v>
      </c>
      <c r="B19" s="121">
        <v>17</v>
      </c>
      <c r="C19" s="92">
        <v>17</v>
      </c>
      <c r="D19" s="121">
        <v>29730110</v>
      </c>
      <c r="E19" s="92">
        <v>30095845</v>
      </c>
      <c r="F19" s="236">
        <v>365735</v>
      </c>
      <c r="G19" s="280">
        <v>1.230183810285263</v>
      </c>
      <c r="H19" s="281">
        <v>11.57117557643829</v>
      </c>
      <c r="I19" s="92">
        <v>4233419</v>
      </c>
      <c r="J19" s="92">
        <v>274817</v>
      </c>
      <c r="K19" s="156">
        <v>320586</v>
      </c>
      <c r="M19" s="71"/>
    </row>
    <row r="20" spans="1:13" ht="13.5">
      <c r="A20" s="6" t="s">
        <v>238</v>
      </c>
      <c r="B20" s="121">
        <v>2</v>
      </c>
      <c r="C20" s="92">
        <v>2</v>
      </c>
      <c r="D20" s="121" t="s">
        <v>250</v>
      </c>
      <c r="E20" s="92" t="s">
        <v>250</v>
      </c>
      <c r="F20" s="236" t="s">
        <v>250</v>
      </c>
      <c r="G20" s="146" t="s">
        <v>250</v>
      </c>
      <c r="H20" s="139" t="s">
        <v>250</v>
      </c>
      <c r="I20" s="5" t="s">
        <v>250</v>
      </c>
      <c r="J20" s="5" t="s">
        <v>250</v>
      </c>
      <c r="K20" s="177" t="s">
        <v>250</v>
      </c>
      <c r="M20" s="71"/>
    </row>
    <row r="21" spans="1:11" ht="13.5">
      <c r="A21" s="6"/>
      <c r="B21" s="121"/>
      <c r="C21" s="92"/>
      <c r="D21" s="121"/>
      <c r="E21" s="92"/>
      <c r="F21" s="236"/>
      <c r="G21" s="280"/>
      <c r="H21" s="281"/>
      <c r="I21" s="92"/>
      <c r="J21" s="92"/>
      <c r="K21" s="156"/>
    </row>
    <row r="22" spans="1:13" ht="13.5">
      <c r="A22" s="6" t="s">
        <v>180</v>
      </c>
      <c r="B22" s="121">
        <v>27</v>
      </c>
      <c r="C22" s="92">
        <v>29</v>
      </c>
      <c r="D22" s="121">
        <v>4766611</v>
      </c>
      <c r="E22" s="92">
        <v>4713371</v>
      </c>
      <c r="F22" s="236">
        <v>-53240</v>
      </c>
      <c r="G22" s="280">
        <v>-1.1169361208623905</v>
      </c>
      <c r="H22" s="281">
        <v>1.8121851504050646</v>
      </c>
      <c r="I22" s="92">
        <v>438949</v>
      </c>
      <c r="J22" s="92">
        <v>125251</v>
      </c>
      <c r="K22" s="156">
        <v>141316</v>
      </c>
      <c r="M22" s="71"/>
    </row>
    <row r="23" spans="1:13" ht="13.5">
      <c r="A23" s="6" t="s">
        <v>181</v>
      </c>
      <c r="B23" s="121">
        <v>5</v>
      </c>
      <c r="C23" s="92">
        <v>5</v>
      </c>
      <c r="D23" s="121" t="s">
        <v>250</v>
      </c>
      <c r="E23" s="92">
        <v>1098446</v>
      </c>
      <c r="F23" s="236" t="s">
        <v>250</v>
      </c>
      <c r="G23" s="280" t="s">
        <v>250</v>
      </c>
      <c r="H23" s="281">
        <v>0.42232778402587906</v>
      </c>
      <c r="I23" s="92">
        <v>138219</v>
      </c>
      <c r="J23" s="92">
        <v>27924</v>
      </c>
      <c r="K23" s="156">
        <v>49150</v>
      </c>
      <c r="M23" s="71"/>
    </row>
    <row r="24" spans="1:13" ht="13.5">
      <c r="A24" s="6" t="s">
        <v>182</v>
      </c>
      <c r="B24" s="121">
        <v>1</v>
      </c>
      <c r="C24" s="92">
        <v>1</v>
      </c>
      <c r="D24" s="121" t="s">
        <v>250</v>
      </c>
      <c r="E24" s="92" t="s">
        <v>250</v>
      </c>
      <c r="F24" s="236" t="s">
        <v>250</v>
      </c>
      <c r="G24" s="280" t="s">
        <v>250</v>
      </c>
      <c r="H24" s="281" t="s">
        <v>250</v>
      </c>
      <c r="I24" s="92" t="s">
        <v>250</v>
      </c>
      <c r="J24" s="92" t="s">
        <v>250</v>
      </c>
      <c r="K24" s="156" t="s">
        <v>250</v>
      </c>
      <c r="M24" s="71"/>
    </row>
    <row r="25" spans="1:13" ht="13.5">
      <c r="A25" s="6" t="s">
        <v>183</v>
      </c>
      <c r="B25" s="121">
        <v>28</v>
      </c>
      <c r="C25" s="92">
        <v>28</v>
      </c>
      <c r="D25" s="121">
        <v>9791800</v>
      </c>
      <c r="E25" s="92">
        <v>8888863</v>
      </c>
      <c r="F25" s="236">
        <v>-902937</v>
      </c>
      <c r="G25" s="280">
        <v>-9.221358687881697</v>
      </c>
      <c r="H25" s="281">
        <v>3.417567921681747</v>
      </c>
      <c r="I25" s="92">
        <v>1800415</v>
      </c>
      <c r="J25" s="92">
        <v>363064</v>
      </c>
      <c r="K25" s="156">
        <v>526994</v>
      </c>
      <c r="M25" s="71"/>
    </row>
    <row r="26" spans="1:13" ht="13.5">
      <c r="A26" s="6" t="s">
        <v>239</v>
      </c>
      <c r="B26" s="121">
        <v>10</v>
      </c>
      <c r="C26" s="92">
        <v>10</v>
      </c>
      <c r="D26" s="121">
        <v>27347764</v>
      </c>
      <c r="E26" s="92">
        <v>23425959</v>
      </c>
      <c r="F26" s="236">
        <v>-3921805</v>
      </c>
      <c r="G26" s="146">
        <v>-14.340495990823968</v>
      </c>
      <c r="H26" s="139">
        <v>9.006754408638292</v>
      </c>
      <c r="I26" s="5">
        <v>7008563</v>
      </c>
      <c r="J26" s="5">
        <v>833602</v>
      </c>
      <c r="K26" s="177">
        <v>1009790</v>
      </c>
      <c r="M26" s="71"/>
    </row>
    <row r="27" spans="1:11" ht="13.5">
      <c r="A27" s="6"/>
      <c r="B27" s="121"/>
      <c r="C27" s="92"/>
      <c r="D27" s="121"/>
      <c r="E27" s="92"/>
      <c r="F27" s="236"/>
      <c r="G27" s="280"/>
      <c r="H27" s="281"/>
      <c r="I27" s="92"/>
      <c r="J27" s="92"/>
      <c r="K27" s="156"/>
    </row>
    <row r="28" spans="1:13" ht="13.5">
      <c r="A28" s="6" t="s">
        <v>240</v>
      </c>
      <c r="B28" s="121">
        <v>2</v>
      </c>
      <c r="C28" s="92">
        <v>3</v>
      </c>
      <c r="D28" s="121" t="s">
        <v>250</v>
      </c>
      <c r="E28" s="92">
        <v>17550928</v>
      </c>
      <c r="F28" s="236" t="s">
        <v>250</v>
      </c>
      <c r="G28" s="280" t="s">
        <v>250</v>
      </c>
      <c r="H28" s="281">
        <v>6.7479371128282635</v>
      </c>
      <c r="I28" s="92">
        <v>3433262</v>
      </c>
      <c r="J28" s="92">
        <v>195457</v>
      </c>
      <c r="K28" s="156">
        <v>250543</v>
      </c>
      <c r="M28" s="71"/>
    </row>
    <row r="29" spans="1:13" ht="13.5">
      <c r="A29" s="6" t="s">
        <v>241</v>
      </c>
      <c r="B29" s="121">
        <v>36</v>
      </c>
      <c r="C29" s="92">
        <v>36</v>
      </c>
      <c r="D29" s="121">
        <v>5246968</v>
      </c>
      <c r="E29" s="92">
        <v>4603585</v>
      </c>
      <c r="F29" s="236">
        <v>-643383</v>
      </c>
      <c r="G29" s="280">
        <v>-12.261995880287435</v>
      </c>
      <c r="H29" s="281">
        <v>1.7699749023846203</v>
      </c>
      <c r="I29" s="92">
        <v>1446483</v>
      </c>
      <c r="J29" s="92">
        <v>203801</v>
      </c>
      <c r="K29" s="156">
        <v>224525</v>
      </c>
      <c r="M29" s="71"/>
    </row>
    <row r="30" spans="1:13" ht="13.5">
      <c r="A30" s="6" t="s">
        <v>242</v>
      </c>
      <c r="B30" s="121">
        <v>36</v>
      </c>
      <c r="C30" s="92">
        <v>40</v>
      </c>
      <c r="D30" s="121">
        <v>9499171</v>
      </c>
      <c r="E30" s="92">
        <v>11150571</v>
      </c>
      <c r="F30" s="236">
        <v>1651400</v>
      </c>
      <c r="G30" s="280">
        <v>17.384674936370764</v>
      </c>
      <c r="H30" s="281">
        <v>4.287143784085181</v>
      </c>
      <c r="I30" s="92">
        <v>1082420</v>
      </c>
      <c r="J30" s="92">
        <v>299034</v>
      </c>
      <c r="K30" s="156">
        <v>451826</v>
      </c>
      <c r="M30" s="71"/>
    </row>
    <row r="31" spans="1:13" ht="13.5">
      <c r="A31" s="6" t="s">
        <v>243</v>
      </c>
      <c r="B31" s="121">
        <v>71</v>
      </c>
      <c r="C31" s="92">
        <v>69</v>
      </c>
      <c r="D31" s="121">
        <v>94358664</v>
      </c>
      <c r="E31" s="92">
        <v>71937741</v>
      </c>
      <c r="F31" s="236">
        <v>-22420923</v>
      </c>
      <c r="G31" s="280">
        <v>-23.76138242059044</v>
      </c>
      <c r="H31" s="281">
        <v>27.6584436052001</v>
      </c>
      <c r="I31" s="92">
        <v>1689609</v>
      </c>
      <c r="J31" s="92">
        <v>363688</v>
      </c>
      <c r="K31" s="156">
        <v>590164</v>
      </c>
      <c r="M31" s="71"/>
    </row>
    <row r="32" spans="1:13" ht="13.5">
      <c r="A32" s="6" t="s">
        <v>244</v>
      </c>
      <c r="B32" s="121">
        <v>31</v>
      </c>
      <c r="C32" s="92">
        <v>32</v>
      </c>
      <c r="D32" s="121">
        <v>9558504</v>
      </c>
      <c r="E32" s="92">
        <v>10436804</v>
      </c>
      <c r="F32" s="236">
        <v>878300</v>
      </c>
      <c r="G32" s="146">
        <v>9.18867638701621</v>
      </c>
      <c r="H32" s="139">
        <v>4.012716424505556</v>
      </c>
      <c r="I32" s="5">
        <v>1028776</v>
      </c>
      <c r="J32" s="5">
        <v>228230</v>
      </c>
      <c r="K32" s="177">
        <v>261684</v>
      </c>
      <c r="M32" s="71"/>
    </row>
    <row r="33" spans="1:11" ht="13.5">
      <c r="A33" s="6"/>
      <c r="B33" s="121"/>
      <c r="C33" s="92"/>
      <c r="D33" s="121"/>
      <c r="E33" s="92"/>
      <c r="F33" s="236"/>
      <c r="G33" s="280"/>
      <c r="H33" s="281"/>
      <c r="I33" s="92"/>
      <c r="J33" s="92"/>
      <c r="K33" s="156"/>
    </row>
    <row r="34" spans="1:13" ht="13.5">
      <c r="A34" s="6" t="s">
        <v>245</v>
      </c>
      <c r="B34" s="121">
        <v>12</v>
      </c>
      <c r="C34" s="92">
        <v>7</v>
      </c>
      <c r="D34" s="121">
        <v>11148281</v>
      </c>
      <c r="E34" s="92">
        <v>11793792</v>
      </c>
      <c r="F34" s="236">
        <v>645511</v>
      </c>
      <c r="G34" s="280">
        <v>5.790229004812491</v>
      </c>
      <c r="H34" s="281">
        <v>4.534447793175214</v>
      </c>
      <c r="I34" s="92">
        <v>199593</v>
      </c>
      <c r="J34" s="92">
        <v>71505</v>
      </c>
      <c r="K34" s="156">
        <v>90625</v>
      </c>
      <c r="M34" s="71"/>
    </row>
    <row r="35" spans="1:13" ht="13.5">
      <c r="A35" s="6" t="s">
        <v>184</v>
      </c>
      <c r="B35" s="127">
        <v>7</v>
      </c>
      <c r="C35" s="125">
        <v>7</v>
      </c>
      <c r="D35" s="121">
        <v>574444</v>
      </c>
      <c r="E35" s="92">
        <v>554743</v>
      </c>
      <c r="F35" s="236">
        <v>-19701</v>
      </c>
      <c r="G35" s="146">
        <v>-3.429577121529688</v>
      </c>
      <c r="H35" s="139">
        <v>0.21328620787354888</v>
      </c>
      <c r="I35" s="5">
        <v>98027</v>
      </c>
      <c r="J35" s="5">
        <v>26630</v>
      </c>
      <c r="K35" s="177">
        <v>37376</v>
      </c>
      <c r="M35" s="71"/>
    </row>
    <row r="36" spans="1:11" ht="13.5">
      <c r="A36" s="10"/>
      <c r="B36" s="10"/>
      <c r="C36" s="4"/>
      <c r="D36" s="178"/>
      <c r="E36" s="135"/>
      <c r="F36" s="135"/>
      <c r="G36" s="135"/>
      <c r="H36" s="179"/>
      <c r="I36" s="135"/>
      <c r="J36" s="135"/>
      <c r="K36" s="179"/>
    </row>
    <row r="37" spans="2:11" ht="13.5">
      <c r="B37" s="174"/>
      <c r="C37" s="174"/>
      <c r="D37" s="174"/>
      <c r="E37" s="174"/>
      <c r="F37" s="174"/>
      <c r="G37" s="174"/>
      <c r="H37" s="174"/>
      <c r="I37" s="174"/>
      <c r="J37" s="174"/>
      <c r="K37" s="174"/>
    </row>
    <row r="38" s="185" customFormat="1" ht="15.75" customHeight="1">
      <c r="A38" s="191" t="s">
        <v>320</v>
      </c>
    </row>
  </sheetData>
  <mergeCells count="3">
    <mergeCell ref="B4:C4"/>
    <mergeCell ref="D4:H4"/>
    <mergeCell ref="I4:K4"/>
  </mergeCells>
  <hyperlinks>
    <hyperlink ref="A38" r:id="rId1" display="（注　１）　従業者規模の異動も、生産額、敷地面積・建築面積の変動要因となる。（利用上の注意*32）"/>
  </hyperlinks>
  <printOptions/>
  <pageMargins left="0.75" right="0.75" top="1" bottom="1" header="0.512" footer="0.512"/>
  <pageSetup fitToHeight="1" fitToWidth="1" horizontalDpi="300" verticalDpi="300" orientation="landscape" paperSize="9" scale="93" r:id="rId2"/>
</worksheet>
</file>

<file path=xl/worksheets/sheet14.xml><?xml version="1.0" encoding="utf-8"?>
<worksheet xmlns="http://schemas.openxmlformats.org/spreadsheetml/2006/main" xmlns:r="http://schemas.openxmlformats.org/officeDocument/2006/relationships">
  <sheetPr>
    <pageSetUpPr fitToPage="1"/>
  </sheetPr>
  <dimension ref="A1:N40"/>
  <sheetViews>
    <sheetView tabSelected="1" zoomScale="75" zoomScaleNormal="75" zoomScaleSheetLayoutView="75" workbookViewId="0" topLeftCell="A4">
      <selection activeCell="I45" sqref="I45"/>
    </sheetView>
  </sheetViews>
  <sheetFormatPr defaultColWidth="9.00390625" defaultRowHeight="13.5"/>
  <cols>
    <col min="1" max="1" width="15.125" style="2" customWidth="1"/>
    <col min="2" max="2" width="7.75390625" style="36" bestFit="1" customWidth="1"/>
    <col min="3" max="3" width="10.125" style="2" customWidth="1"/>
    <col min="4" max="4" width="8.75390625" style="2" customWidth="1"/>
    <col min="5" max="6" width="7.75390625" style="2" customWidth="1"/>
    <col min="7" max="7" width="8.75390625" style="2" customWidth="1"/>
    <col min="8" max="9" width="10.125" style="2" customWidth="1"/>
    <col min="10" max="11" width="7.75390625" style="2" customWidth="1"/>
    <col min="12" max="12" width="12.50390625" style="2" customWidth="1"/>
    <col min="13" max="13" width="10.125" style="2" customWidth="1"/>
    <col min="14" max="14" width="7.75390625" style="2" customWidth="1"/>
    <col min="15" max="16" width="2.625" style="2" customWidth="1"/>
    <col min="17" max="16384" width="9.00390625" style="2" customWidth="1"/>
  </cols>
  <sheetData>
    <row r="1" ht="13.5">
      <c r="A1" s="2" t="s">
        <v>202</v>
      </c>
    </row>
    <row r="3" spans="3:14" ht="13.5">
      <c r="C3" s="80"/>
      <c r="N3" s="36" t="s">
        <v>281</v>
      </c>
    </row>
    <row r="4" spans="1:14" ht="13.5">
      <c r="A4" s="201" t="s">
        <v>169</v>
      </c>
      <c r="B4" s="158"/>
      <c r="C4" s="230" t="s">
        <v>203</v>
      </c>
      <c r="D4" s="231"/>
      <c r="E4" s="231"/>
      <c r="F4" s="231"/>
      <c r="G4" s="231"/>
      <c r="H4" s="231"/>
      <c r="I4" s="232"/>
      <c r="J4" s="230" t="s">
        <v>204</v>
      </c>
      <c r="K4" s="231"/>
      <c r="L4" s="231"/>
      <c r="M4" s="231"/>
      <c r="N4" s="232"/>
    </row>
    <row r="5" spans="1:14" ht="13.5">
      <c r="A5" s="202"/>
      <c r="B5" s="9" t="s">
        <v>205</v>
      </c>
      <c r="I5" s="8"/>
      <c r="J5" s="86" t="s">
        <v>185</v>
      </c>
      <c r="K5" s="159" t="s">
        <v>206</v>
      </c>
      <c r="L5" s="87"/>
      <c r="M5" s="87"/>
      <c r="N5" s="88"/>
    </row>
    <row r="6" spans="1:14" ht="13.5">
      <c r="A6" s="202"/>
      <c r="B6" s="160" t="s">
        <v>207</v>
      </c>
      <c r="C6" s="9" t="s">
        <v>208</v>
      </c>
      <c r="D6" s="219" t="s">
        <v>209</v>
      </c>
      <c r="E6" s="221"/>
      <c r="F6" s="7" t="s">
        <v>210</v>
      </c>
      <c r="G6" s="7" t="s">
        <v>211</v>
      </c>
      <c r="H6" s="1" t="s">
        <v>212</v>
      </c>
      <c r="I6" s="9" t="s">
        <v>213</v>
      </c>
      <c r="J6" s="7" t="s">
        <v>214</v>
      </c>
      <c r="K6" s="7" t="s">
        <v>215</v>
      </c>
      <c r="L6" s="1" t="s">
        <v>216</v>
      </c>
      <c r="M6" s="1" t="s">
        <v>282</v>
      </c>
      <c r="N6" s="7" t="s">
        <v>211</v>
      </c>
    </row>
    <row r="7" spans="1:14" ht="13.5">
      <c r="A7" s="203"/>
      <c r="B7" s="161"/>
      <c r="C7" s="11"/>
      <c r="D7" s="38" t="s">
        <v>217</v>
      </c>
      <c r="E7" s="39" t="s">
        <v>218</v>
      </c>
      <c r="F7" s="11"/>
      <c r="G7" s="11"/>
      <c r="H7" s="10"/>
      <c r="I7" s="11"/>
      <c r="J7" s="9" t="s">
        <v>219</v>
      </c>
      <c r="K7" s="9" t="s">
        <v>219</v>
      </c>
      <c r="L7" s="160" t="s">
        <v>220</v>
      </c>
      <c r="M7" s="160" t="s">
        <v>283</v>
      </c>
      <c r="N7" s="8"/>
    </row>
    <row r="8" spans="1:14" ht="13.5">
      <c r="A8" s="13"/>
      <c r="B8" s="158"/>
      <c r="C8" s="45"/>
      <c r="D8" s="45"/>
      <c r="E8" s="45"/>
      <c r="F8" s="45"/>
      <c r="G8" s="45"/>
      <c r="H8" s="45"/>
      <c r="I8" s="46"/>
      <c r="J8" s="45"/>
      <c r="K8" s="45"/>
      <c r="L8" s="45"/>
      <c r="M8" s="45"/>
      <c r="N8" s="46"/>
    </row>
    <row r="9" spans="1:14" ht="13.5">
      <c r="A9" s="9" t="s">
        <v>171</v>
      </c>
      <c r="B9" s="162">
        <v>438</v>
      </c>
      <c r="C9" s="84">
        <v>4767512</v>
      </c>
      <c r="D9" s="84">
        <v>433715</v>
      </c>
      <c r="E9" s="84">
        <v>14518</v>
      </c>
      <c r="F9" s="84">
        <v>48256</v>
      </c>
      <c r="G9" s="84">
        <v>135298</v>
      </c>
      <c r="H9" s="84">
        <v>4135725</v>
      </c>
      <c r="I9" s="163">
        <v>2514544</v>
      </c>
      <c r="J9" s="84">
        <v>37273</v>
      </c>
      <c r="K9" s="84">
        <v>11944</v>
      </c>
      <c r="L9" s="84">
        <v>279024</v>
      </c>
      <c r="M9" s="84">
        <v>4405025</v>
      </c>
      <c r="N9" s="163">
        <v>34246</v>
      </c>
    </row>
    <row r="10" spans="1:14" ht="13.5">
      <c r="A10" s="8"/>
      <c r="B10" s="162"/>
      <c r="C10" s="81"/>
      <c r="D10" s="81"/>
      <c r="E10" s="81"/>
      <c r="F10" s="81"/>
      <c r="G10" s="81"/>
      <c r="H10" s="81"/>
      <c r="I10" s="157"/>
      <c r="J10" s="81"/>
      <c r="K10" s="81"/>
      <c r="L10" s="81"/>
      <c r="M10" s="81"/>
      <c r="N10" s="157"/>
    </row>
    <row r="11" spans="1:14" ht="13.5">
      <c r="A11" s="8"/>
      <c r="B11" s="164"/>
      <c r="C11" s="80"/>
      <c r="D11" s="81"/>
      <c r="E11" s="81"/>
      <c r="F11" s="81"/>
      <c r="G11" s="152"/>
      <c r="H11" s="81"/>
      <c r="I11" s="157"/>
      <c r="J11" s="81"/>
      <c r="K11" s="81"/>
      <c r="L11" s="81"/>
      <c r="M11" s="81"/>
      <c r="N11" s="157"/>
    </row>
    <row r="12" spans="1:14" ht="13.5">
      <c r="A12" s="8" t="s">
        <v>172</v>
      </c>
      <c r="B12" s="162">
        <v>69</v>
      </c>
      <c r="C12" s="84">
        <v>66055</v>
      </c>
      <c r="D12" s="84">
        <v>0</v>
      </c>
      <c r="E12" s="84">
        <v>2168</v>
      </c>
      <c r="F12" s="84">
        <v>13927</v>
      </c>
      <c r="G12" s="84">
        <v>49760</v>
      </c>
      <c r="H12" s="84">
        <v>200</v>
      </c>
      <c r="I12" s="163">
        <v>33022</v>
      </c>
      <c r="J12" s="84">
        <v>2051</v>
      </c>
      <c r="K12" s="84">
        <v>9177</v>
      </c>
      <c r="L12" s="84">
        <v>17363</v>
      </c>
      <c r="M12" s="84">
        <v>35796</v>
      </c>
      <c r="N12" s="163">
        <v>1668</v>
      </c>
    </row>
    <row r="13" spans="1:14" ht="13.5">
      <c r="A13" s="8" t="s">
        <v>173</v>
      </c>
      <c r="B13" s="162">
        <v>10</v>
      </c>
      <c r="C13" s="84">
        <v>11639</v>
      </c>
      <c r="D13" s="84">
        <v>0</v>
      </c>
      <c r="E13" s="84">
        <v>1030</v>
      </c>
      <c r="F13" s="84">
        <v>9609</v>
      </c>
      <c r="G13" s="84">
        <v>1000</v>
      </c>
      <c r="H13" s="84">
        <v>0</v>
      </c>
      <c r="I13" s="163">
        <v>0</v>
      </c>
      <c r="J13" s="84">
        <v>963</v>
      </c>
      <c r="K13" s="84">
        <v>1452</v>
      </c>
      <c r="L13" s="84">
        <v>6348</v>
      </c>
      <c r="M13" s="84">
        <v>2420</v>
      </c>
      <c r="N13" s="163">
        <v>456</v>
      </c>
    </row>
    <row r="14" spans="1:14" ht="13.5">
      <c r="A14" s="8" t="s">
        <v>174</v>
      </c>
      <c r="B14" s="162">
        <v>5</v>
      </c>
      <c r="C14" s="84">
        <v>3131</v>
      </c>
      <c r="D14" s="84">
        <v>0</v>
      </c>
      <c r="E14" s="84">
        <v>31</v>
      </c>
      <c r="F14" s="84">
        <v>2081</v>
      </c>
      <c r="G14" s="84">
        <v>0</v>
      </c>
      <c r="H14" s="84">
        <v>1019</v>
      </c>
      <c r="I14" s="163">
        <v>0</v>
      </c>
      <c r="J14" s="84">
        <v>52</v>
      </c>
      <c r="K14" s="84">
        <v>0</v>
      </c>
      <c r="L14" s="84">
        <v>24</v>
      </c>
      <c r="M14" s="84">
        <v>2587</v>
      </c>
      <c r="N14" s="163">
        <v>468</v>
      </c>
    </row>
    <row r="15" spans="1:14" ht="13.5">
      <c r="A15" s="8" t="s">
        <v>175</v>
      </c>
      <c r="B15" s="162">
        <v>30</v>
      </c>
      <c r="C15" s="84">
        <v>345</v>
      </c>
      <c r="D15" s="84">
        <v>0</v>
      </c>
      <c r="E15" s="84">
        <v>174</v>
      </c>
      <c r="F15" s="84">
        <v>156</v>
      </c>
      <c r="G15" s="84">
        <v>0</v>
      </c>
      <c r="H15" s="84">
        <v>15</v>
      </c>
      <c r="I15" s="163">
        <v>0</v>
      </c>
      <c r="J15" s="84">
        <v>87</v>
      </c>
      <c r="K15" s="84">
        <v>0</v>
      </c>
      <c r="L15" s="84">
        <v>90</v>
      </c>
      <c r="M15" s="84">
        <v>11</v>
      </c>
      <c r="N15" s="163">
        <v>157</v>
      </c>
    </row>
    <row r="16" spans="1:14" ht="13.5">
      <c r="A16" s="8" t="s">
        <v>176</v>
      </c>
      <c r="B16" s="162">
        <v>6</v>
      </c>
      <c r="C16" s="84">
        <v>52</v>
      </c>
      <c r="D16" s="84">
        <v>0</v>
      </c>
      <c r="E16" s="84">
        <v>21</v>
      </c>
      <c r="F16" s="84">
        <v>8</v>
      </c>
      <c r="G16" s="84">
        <v>23</v>
      </c>
      <c r="H16" s="84">
        <v>0</v>
      </c>
      <c r="I16" s="163">
        <v>0</v>
      </c>
      <c r="J16" s="84">
        <v>3</v>
      </c>
      <c r="K16" s="84">
        <v>0</v>
      </c>
      <c r="L16" s="84">
        <v>25</v>
      </c>
      <c r="M16" s="84">
        <v>0</v>
      </c>
      <c r="N16" s="163">
        <v>24</v>
      </c>
    </row>
    <row r="17" spans="1:14" ht="13.5">
      <c r="A17" s="8"/>
      <c r="B17" s="162"/>
      <c r="C17" s="81"/>
      <c r="D17" s="152"/>
      <c r="E17" s="152"/>
      <c r="F17" s="152"/>
      <c r="G17" s="152"/>
      <c r="H17" s="152"/>
      <c r="I17" s="117"/>
      <c r="J17" s="152"/>
      <c r="K17" s="152"/>
      <c r="L17" s="152"/>
      <c r="M17" s="152"/>
      <c r="N17" s="157"/>
    </row>
    <row r="18" spans="1:14" ht="13.5">
      <c r="A18" s="8" t="s">
        <v>177</v>
      </c>
      <c r="B18" s="162">
        <v>12</v>
      </c>
      <c r="C18" s="84">
        <v>187</v>
      </c>
      <c r="D18" s="84">
        <v>0</v>
      </c>
      <c r="E18" s="84">
        <v>33</v>
      </c>
      <c r="F18" s="84">
        <v>149</v>
      </c>
      <c r="G18" s="84">
        <v>5</v>
      </c>
      <c r="H18" s="84">
        <v>0</v>
      </c>
      <c r="I18" s="163">
        <v>0</v>
      </c>
      <c r="J18" s="84">
        <v>112</v>
      </c>
      <c r="K18" s="84">
        <v>0</v>
      </c>
      <c r="L18" s="84">
        <v>13</v>
      </c>
      <c r="M18" s="84">
        <v>0</v>
      </c>
      <c r="N18" s="163">
        <v>62</v>
      </c>
    </row>
    <row r="19" spans="1:14" ht="13.5">
      <c r="A19" s="8" t="s">
        <v>178</v>
      </c>
      <c r="B19" s="162">
        <v>7</v>
      </c>
      <c r="C19" s="84">
        <v>136072</v>
      </c>
      <c r="D19" s="84">
        <v>57154</v>
      </c>
      <c r="E19" s="84">
        <v>221</v>
      </c>
      <c r="F19" s="84">
        <v>3006</v>
      </c>
      <c r="G19" s="84">
        <v>8950</v>
      </c>
      <c r="H19" s="84">
        <v>66741</v>
      </c>
      <c r="I19" s="163">
        <v>0</v>
      </c>
      <c r="J19" s="84">
        <v>2946</v>
      </c>
      <c r="K19" s="84">
        <v>0</v>
      </c>
      <c r="L19" s="84">
        <v>107544</v>
      </c>
      <c r="M19" s="84">
        <v>24016</v>
      </c>
      <c r="N19" s="163">
        <v>1566</v>
      </c>
    </row>
    <row r="20" spans="1:14" ht="13.5">
      <c r="A20" s="8" t="s">
        <v>179</v>
      </c>
      <c r="B20" s="162">
        <v>13</v>
      </c>
      <c r="C20" s="84">
        <v>183</v>
      </c>
      <c r="D20" s="84">
        <v>0</v>
      </c>
      <c r="E20" s="84">
        <v>179</v>
      </c>
      <c r="F20" s="84">
        <v>4</v>
      </c>
      <c r="G20" s="84">
        <v>0</v>
      </c>
      <c r="H20" s="84">
        <v>0</v>
      </c>
      <c r="I20" s="163">
        <v>0</v>
      </c>
      <c r="J20" s="84">
        <v>3</v>
      </c>
      <c r="K20" s="84">
        <v>0</v>
      </c>
      <c r="L20" s="84">
        <v>23</v>
      </c>
      <c r="M20" s="84">
        <v>87</v>
      </c>
      <c r="N20" s="163">
        <v>70</v>
      </c>
    </row>
    <row r="21" spans="1:14" ht="13.5">
      <c r="A21" s="8" t="s">
        <v>237</v>
      </c>
      <c r="B21" s="162">
        <v>17</v>
      </c>
      <c r="C21" s="84">
        <v>1278586</v>
      </c>
      <c r="D21" s="84">
        <v>152855</v>
      </c>
      <c r="E21" s="84">
        <v>255</v>
      </c>
      <c r="F21" s="84">
        <v>481</v>
      </c>
      <c r="G21" s="84">
        <v>74381</v>
      </c>
      <c r="H21" s="84">
        <v>1050614</v>
      </c>
      <c r="I21" s="163">
        <v>608540</v>
      </c>
      <c r="J21" s="84">
        <v>7880</v>
      </c>
      <c r="K21" s="84">
        <v>948</v>
      </c>
      <c r="L21" s="84">
        <v>14280</v>
      </c>
      <c r="M21" s="84">
        <v>1249080</v>
      </c>
      <c r="N21" s="163">
        <v>6398</v>
      </c>
    </row>
    <row r="22" spans="1:14" ht="13.5">
      <c r="A22" s="8" t="s">
        <v>238</v>
      </c>
      <c r="B22" s="162">
        <v>2</v>
      </c>
      <c r="C22" s="84" t="s">
        <v>250</v>
      </c>
      <c r="D22" s="84" t="s">
        <v>250</v>
      </c>
      <c r="E22" s="84" t="s">
        <v>250</v>
      </c>
      <c r="F22" s="84" t="s">
        <v>250</v>
      </c>
      <c r="G22" s="84" t="s">
        <v>250</v>
      </c>
      <c r="H22" s="84" t="s">
        <v>250</v>
      </c>
      <c r="I22" s="163" t="s">
        <v>250</v>
      </c>
      <c r="J22" s="84" t="s">
        <v>250</v>
      </c>
      <c r="K22" s="84" t="s">
        <v>250</v>
      </c>
      <c r="L22" s="84" t="s">
        <v>250</v>
      </c>
      <c r="M22" s="84" t="s">
        <v>250</v>
      </c>
      <c r="N22" s="163" t="s">
        <v>250</v>
      </c>
    </row>
    <row r="23" spans="1:14" ht="13.5">
      <c r="A23" s="8"/>
      <c r="B23" s="165"/>
      <c r="C23" s="124"/>
      <c r="D23" s="152"/>
      <c r="E23" s="152"/>
      <c r="F23" s="152"/>
      <c r="G23" s="152"/>
      <c r="H23" s="152"/>
      <c r="I23" s="117"/>
      <c r="J23" s="152"/>
      <c r="K23" s="152"/>
      <c r="L23" s="152"/>
      <c r="M23" s="152"/>
      <c r="N23" s="157"/>
    </row>
    <row r="24" spans="1:14" ht="13.5">
      <c r="A24" s="8" t="s">
        <v>180</v>
      </c>
      <c r="B24" s="162">
        <v>29</v>
      </c>
      <c r="C24" s="84">
        <v>779</v>
      </c>
      <c r="D24" s="84">
        <v>134</v>
      </c>
      <c r="E24" s="84">
        <v>305</v>
      </c>
      <c r="F24" s="84">
        <v>285</v>
      </c>
      <c r="G24" s="84">
        <v>55</v>
      </c>
      <c r="H24" s="84">
        <v>0</v>
      </c>
      <c r="I24" s="163">
        <v>0</v>
      </c>
      <c r="J24" s="84">
        <v>47</v>
      </c>
      <c r="K24" s="84">
        <v>0</v>
      </c>
      <c r="L24" s="84">
        <v>53</v>
      </c>
      <c r="M24" s="84">
        <v>488</v>
      </c>
      <c r="N24" s="163">
        <v>191</v>
      </c>
    </row>
    <row r="25" spans="1:14" ht="13.5">
      <c r="A25" s="8" t="s">
        <v>181</v>
      </c>
      <c r="B25" s="162">
        <v>5</v>
      </c>
      <c r="C25" s="84">
        <v>500</v>
      </c>
      <c r="D25" s="84">
        <v>0</v>
      </c>
      <c r="E25" s="84">
        <v>100</v>
      </c>
      <c r="F25" s="84">
        <v>400</v>
      </c>
      <c r="G25" s="84">
        <v>0</v>
      </c>
      <c r="H25" s="84">
        <v>0</v>
      </c>
      <c r="I25" s="163">
        <v>0</v>
      </c>
      <c r="J25" s="84">
        <v>0</v>
      </c>
      <c r="K25" s="84">
        <v>0</v>
      </c>
      <c r="L25" s="84">
        <v>350</v>
      </c>
      <c r="M25" s="84">
        <v>84</v>
      </c>
      <c r="N25" s="163">
        <v>66</v>
      </c>
    </row>
    <row r="26" spans="1:14" ht="13.5">
      <c r="A26" s="8" t="s">
        <v>182</v>
      </c>
      <c r="B26" s="162">
        <v>1</v>
      </c>
      <c r="C26" s="84" t="s">
        <v>250</v>
      </c>
      <c r="D26" s="84" t="s">
        <v>250</v>
      </c>
      <c r="E26" s="84" t="s">
        <v>250</v>
      </c>
      <c r="F26" s="84" t="s">
        <v>250</v>
      </c>
      <c r="G26" s="84" t="s">
        <v>250</v>
      </c>
      <c r="H26" s="84" t="s">
        <v>250</v>
      </c>
      <c r="I26" s="163" t="s">
        <v>250</v>
      </c>
      <c r="J26" s="84" t="s">
        <v>250</v>
      </c>
      <c r="K26" s="84" t="s">
        <v>250</v>
      </c>
      <c r="L26" s="84" t="s">
        <v>250</v>
      </c>
      <c r="M26" s="84" t="s">
        <v>250</v>
      </c>
      <c r="N26" s="163" t="s">
        <v>250</v>
      </c>
    </row>
    <row r="27" spans="1:14" ht="13.5">
      <c r="A27" s="8" t="s">
        <v>183</v>
      </c>
      <c r="B27" s="162">
        <v>28</v>
      </c>
      <c r="C27" s="84">
        <v>47569</v>
      </c>
      <c r="D27" s="84">
        <v>200</v>
      </c>
      <c r="E27" s="84">
        <v>1319</v>
      </c>
      <c r="F27" s="84">
        <v>7127</v>
      </c>
      <c r="G27" s="84">
        <v>348</v>
      </c>
      <c r="H27" s="84">
        <v>38575</v>
      </c>
      <c r="I27" s="163">
        <v>616181</v>
      </c>
      <c r="J27" s="84">
        <v>717</v>
      </c>
      <c r="K27" s="84">
        <v>167</v>
      </c>
      <c r="L27" s="84">
        <v>2108</v>
      </c>
      <c r="M27" s="84">
        <v>43870</v>
      </c>
      <c r="N27" s="163">
        <v>707</v>
      </c>
    </row>
    <row r="28" spans="1:14" ht="13.5">
      <c r="A28" s="8" t="s">
        <v>239</v>
      </c>
      <c r="B28" s="162">
        <v>10</v>
      </c>
      <c r="C28" s="84">
        <v>2610761</v>
      </c>
      <c r="D28" s="84">
        <v>168106</v>
      </c>
      <c r="E28" s="84">
        <v>1540</v>
      </c>
      <c r="F28" s="84">
        <v>72</v>
      </c>
      <c r="G28" s="84">
        <v>0</v>
      </c>
      <c r="H28" s="84">
        <v>2441043</v>
      </c>
      <c r="I28" s="163">
        <v>483652</v>
      </c>
      <c r="J28" s="84">
        <v>2632</v>
      </c>
      <c r="K28" s="84">
        <v>0</v>
      </c>
      <c r="L28" s="84">
        <v>110582</v>
      </c>
      <c r="M28" s="84">
        <v>2487967</v>
      </c>
      <c r="N28" s="163">
        <v>9580</v>
      </c>
    </row>
    <row r="29" spans="1:14" ht="13.5">
      <c r="A29" s="8"/>
      <c r="B29" s="165"/>
      <c r="C29" s="124"/>
      <c r="D29" s="152"/>
      <c r="E29" s="152"/>
      <c r="F29" s="152"/>
      <c r="G29" s="152"/>
      <c r="H29" s="152"/>
      <c r="I29" s="117"/>
      <c r="J29" s="152"/>
      <c r="K29" s="152"/>
      <c r="L29" s="152"/>
      <c r="M29" s="152"/>
      <c r="N29" s="157"/>
    </row>
    <row r="30" spans="1:14" ht="13.5">
      <c r="A30" s="8" t="s">
        <v>240</v>
      </c>
      <c r="B30" s="162">
        <v>3</v>
      </c>
      <c r="C30" s="84">
        <v>48449</v>
      </c>
      <c r="D30" s="84">
        <v>6759</v>
      </c>
      <c r="E30" s="84">
        <v>890</v>
      </c>
      <c r="F30" s="84">
        <v>0</v>
      </c>
      <c r="G30" s="84">
        <v>0</v>
      </c>
      <c r="H30" s="84">
        <v>40800</v>
      </c>
      <c r="I30" s="163">
        <v>221149</v>
      </c>
      <c r="J30" s="84">
        <v>1846</v>
      </c>
      <c r="K30" s="84">
        <v>0</v>
      </c>
      <c r="L30" s="84">
        <v>1075</v>
      </c>
      <c r="M30" s="84">
        <v>45469</v>
      </c>
      <c r="N30" s="163">
        <v>59</v>
      </c>
    </row>
    <row r="31" spans="1:14" ht="13.5">
      <c r="A31" s="8" t="s">
        <v>241</v>
      </c>
      <c r="B31" s="162">
        <v>36</v>
      </c>
      <c r="C31" s="84">
        <v>1593</v>
      </c>
      <c r="D31" s="84">
        <v>161</v>
      </c>
      <c r="E31" s="84">
        <v>493</v>
      </c>
      <c r="F31" s="84">
        <v>674</v>
      </c>
      <c r="G31" s="84">
        <v>30</v>
      </c>
      <c r="H31" s="84">
        <v>235</v>
      </c>
      <c r="I31" s="163">
        <v>0</v>
      </c>
      <c r="J31" s="84">
        <v>48</v>
      </c>
      <c r="K31" s="84">
        <v>0</v>
      </c>
      <c r="L31" s="84">
        <v>442</v>
      </c>
      <c r="M31" s="84">
        <v>630</v>
      </c>
      <c r="N31" s="163">
        <v>473</v>
      </c>
    </row>
    <row r="32" spans="1:14" ht="13.5">
      <c r="A32" s="8" t="s">
        <v>242</v>
      </c>
      <c r="B32" s="162">
        <v>40</v>
      </c>
      <c r="C32" s="84">
        <v>4774</v>
      </c>
      <c r="D32" s="84">
        <v>816</v>
      </c>
      <c r="E32" s="84">
        <v>3011</v>
      </c>
      <c r="F32" s="84">
        <v>334</v>
      </c>
      <c r="G32" s="84">
        <v>307</v>
      </c>
      <c r="H32" s="84">
        <v>306</v>
      </c>
      <c r="I32" s="163">
        <v>0</v>
      </c>
      <c r="J32" s="84">
        <v>81</v>
      </c>
      <c r="K32" s="84">
        <v>0</v>
      </c>
      <c r="L32" s="84">
        <v>491</v>
      </c>
      <c r="M32" s="84">
        <v>849</v>
      </c>
      <c r="N32" s="163">
        <v>3353</v>
      </c>
    </row>
    <row r="33" spans="1:14" ht="13.5">
      <c r="A33" s="8" t="s">
        <v>243</v>
      </c>
      <c r="B33" s="162">
        <v>69</v>
      </c>
      <c r="C33" s="84">
        <v>29518</v>
      </c>
      <c r="D33" s="84">
        <v>23014</v>
      </c>
      <c r="E33" s="84">
        <v>1818</v>
      </c>
      <c r="F33" s="84">
        <v>2788</v>
      </c>
      <c r="G33" s="84">
        <v>15</v>
      </c>
      <c r="H33" s="84">
        <v>1883</v>
      </c>
      <c r="I33" s="163">
        <v>0</v>
      </c>
      <c r="J33" s="84">
        <v>773</v>
      </c>
      <c r="K33" s="84">
        <v>0</v>
      </c>
      <c r="L33" s="84">
        <v>15639</v>
      </c>
      <c r="M33" s="84">
        <v>6722</v>
      </c>
      <c r="N33" s="163">
        <v>6384</v>
      </c>
    </row>
    <row r="34" spans="1:14" ht="13.5">
      <c r="A34" s="8" t="s">
        <v>244</v>
      </c>
      <c r="B34" s="162">
        <v>32</v>
      </c>
      <c r="C34" s="84">
        <v>7329</v>
      </c>
      <c r="D34" s="84">
        <v>0</v>
      </c>
      <c r="E34" s="84">
        <v>521</v>
      </c>
      <c r="F34" s="84">
        <v>2006</v>
      </c>
      <c r="G34" s="84">
        <v>2</v>
      </c>
      <c r="H34" s="84">
        <v>4800</v>
      </c>
      <c r="I34" s="163">
        <v>0</v>
      </c>
      <c r="J34" s="84">
        <v>39</v>
      </c>
      <c r="K34" s="84">
        <v>0</v>
      </c>
      <c r="L34" s="84">
        <v>157</v>
      </c>
      <c r="M34" s="84">
        <v>6586</v>
      </c>
      <c r="N34" s="163">
        <v>547</v>
      </c>
    </row>
    <row r="35" spans="1:14" ht="13.5">
      <c r="A35" s="8"/>
      <c r="B35" s="165"/>
      <c r="C35" s="81"/>
      <c r="D35" s="152"/>
      <c r="E35" s="152"/>
      <c r="F35" s="152"/>
      <c r="G35" s="152"/>
      <c r="H35" s="152"/>
      <c r="I35" s="117"/>
      <c r="J35" s="152"/>
      <c r="K35" s="152"/>
      <c r="L35" s="152"/>
      <c r="M35" s="152"/>
      <c r="N35" s="157"/>
    </row>
    <row r="36" spans="1:14" ht="13.5">
      <c r="A36" s="8" t="s">
        <v>245</v>
      </c>
      <c r="B36" s="162">
        <v>7</v>
      </c>
      <c r="C36" s="84">
        <v>5587</v>
      </c>
      <c r="D36" s="84">
        <v>0</v>
      </c>
      <c r="E36" s="84">
        <v>361</v>
      </c>
      <c r="F36" s="84">
        <v>5101</v>
      </c>
      <c r="G36" s="84">
        <v>0</v>
      </c>
      <c r="H36" s="84">
        <v>125</v>
      </c>
      <c r="I36" s="163">
        <v>0</v>
      </c>
      <c r="J36" s="84">
        <v>319</v>
      </c>
      <c r="K36" s="84">
        <v>200</v>
      </c>
      <c r="L36" s="84">
        <v>750</v>
      </c>
      <c r="M36" s="84">
        <v>3295</v>
      </c>
      <c r="N36" s="163">
        <v>1023</v>
      </c>
    </row>
    <row r="37" spans="1:14" ht="13.5">
      <c r="A37" s="8" t="s">
        <v>184</v>
      </c>
      <c r="B37" s="162">
        <v>7</v>
      </c>
      <c r="C37" s="84">
        <v>138</v>
      </c>
      <c r="D37" s="84">
        <v>0</v>
      </c>
      <c r="E37" s="84">
        <v>47</v>
      </c>
      <c r="F37" s="84">
        <v>48</v>
      </c>
      <c r="G37" s="84">
        <v>32</v>
      </c>
      <c r="H37" s="84">
        <v>11</v>
      </c>
      <c r="I37" s="163">
        <v>0</v>
      </c>
      <c r="J37" s="84">
        <v>18</v>
      </c>
      <c r="K37" s="84">
        <v>0</v>
      </c>
      <c r="L37" s="84">
        <v>67</v>
      </c>
      <c r="M37" s="84">
        <v>28</v>
      </c>
      <c r="N37" s="163">
        <v>25</v>
      </c>
    </row>
    <row r="38" spans="1:14" ht="13.5">
      <c r="A38" s="11"/>
      <c r="B38" s="166"/>
      <c r="C38" s="167"/>
      <c r="D38" s="167"/>
      <c r="E38" s="167"/>
      <c r="F38" s="167"/>
      <c r="G38" s="167"/>
      <c r="H38" s="167"/>
      <c r="I38" s="168"/>
      <c r="J38" s="167"/>
      <c r="K38" s="167"/>
      <c r="L38" s="167"/>
      <c r="M38" s="167"/>
      <c r="N38" s="168"/>
    </row>
    <row r="40" spans="1:2" s="185" customFormat="1" ht="13.5">
      <c r="A40" s="192" t="s">
        <v>321</v>
      </c>
      <c r="B40" s="193"/>
    </row>
  </sheetData>
  <mergeCells count="4">
    <mergeCell ref="D6:E6"/>
    <mergeCell ref="J4:N4"/>
    <mergeCell ref="C4:I4"/>
    <mergeCell ref="A4:A7"/>
  </mergeCells>
  <hyperlinks>
    <hyperlink ref="A40" r:id="rId1" display="　　（注）　従業者規模の異動も、用水量の変動要因となる。（利用上の注意*32）"/>
  </hyperlinks>
  <printOptions/>
  <pageMargins left="0.75" right="0.75" top="1" bottom="1" header="0.512" footer="0.512"/>
  <pageSetup fitToHeight="1" fitToWidth="1" horizontalDpi="300" verticalDpi="300" orientation="landscape" paperSize="9" scale="91" r:id="rId2"/>
</worksheet>
</file>

<file path=xl/worksheets/sheet2.xml><?xml version="1.0" encoding="utf-8"?>
<worksheet xmlns="http://schemas.openxmlformats.org/spreadsheetml/2006/main" xmlns:r="http://schemas.openxmlformats.org/officeDocument/2006/relationships">
  <dimension ref="A1:AF212"/>
  <sheetViews>
    <sheetView zoomScale="75" zoomScaleNormal="75" zoomScaleSheetLayoutView="75" workbookViewId="0" topLeftCell="A1">
      <selection activeCell="M3" sqref="M3"/>
    </sheetView>
  </sheetViews>
  <sheetFormatPr defaultColWidth="9.00390625" defaultRowHeight="13.5"/>
  <cols>
    <col min="1" max="1" width="1.625" style="3" customWidth="1"/>
    <col min="2" max="2" width="10.625" style="2" customWidth="1"/>
    <col min="3" max="6" width="7.625" style="2" customWidth="1"/>
    <col min="7" max="7" width="10.875" style="2" bestFit="1" customWidth="1"/>
    <col min="8" max="9" width="8.625" style="2" customWidth="1"/>
    <col min="10" max="10" width="8.75390625" style="2" customWidth="1"/>
    <col min="11" max="12" width="8.875" style="2" customWidth="1"/>
    <col min="13" max="13" width="9.625" style="2" customWidth="1"/>
    <col min="14" max="14" width="8.125" style="2" customWidth="1"/>
    <col min="15" max="15" width="14.625" style="2" customWidth="1"/>
    <col min="16" max="16" width="14.50390625" style="2" customWidth="1"/>
    <col min="17" max="17" width="12.625" style="2" customWidth="1"/>
    <col min="18" max="19" width="8.125" style="2" customWidth="1"/>
    <col min="20" max="20" width="2.625" style="2" customWidth="1"/>
    <col min="21" max="22" width="9.00390625" style="2" customWidth="1"/>
    <col min="23" max="23" width="10.625" style="2" bestFit="1" customWidth="1"/>
    <col min="24" max="24" width="11.125" style="2" bestFit="1" customWidth="1"/>
    <col min="25" max="25" width="9.00390625" style="2" customWidth="1"/>
    <col min="26" max="26" width="11.50390625" style="2" customWidth="1"/>
    <col min="27" max="27" width="13.125" style="2" customWidth="1"/>
    <col min="28" max="16384" width="9.00390625" style="2" customWidth="1"/>
  </cols>
  <sheetData>
    <row r="1" ht="13.5">
      <c r="B1" s="2" t="s">
        <v>41</v>
      </c>
    </row>
    <row r="3" ht="13.5">
      <c r="S3" s="36" t="s">
        <v>3</v>
      </c>
    </row>
    <row r="4" spans="2:19" ht="15" customHeight="1">
      <c r="B4" s="13"/>
      <c r="C4" s="219" t="s">
        <v>22</v>
      </c>
      <c r="D4" s="220"/>
      <c r="E4" s="220"/>
      <c r="F4" s="220"/>
      <c r="G4" s="221"/>
      <c r="H4" s="219" t="s">
        <v>23</v>
      </c>
      <c r="I4" s="220"/>
      <c r="J4" s="220"/>
      <c r="K4" s="220"/>
      <c r="L4" s="220"/>
      <c r="M4" s="220"/>
      <c r="N4" s="221"/>
      <c r="O4" s="219" t="s">
        <v>25</v>
      </c>
      <c r="P4" s="220"/>
      <c r="Q4" s="220"/>
      <c r="R4" s="220"/>
      <c r="S4" s="221"/>
    </row>
    <row r="5" spans="2:19" ht="13.5">
      <c r="B5" s="8" t="s">
        <v>4</v>
      </c>
      <c r="C5" s="1" t="s">
        <v>266</v>
      </c>
      <c r="D5" s="1" t="s">
        <v>267</v>
      </c>
      <c r="E5" s="3"/>
      <c r="F5" s="3"/>
      <c r="G5" s="37"/>
      <c r="H5" s="1" t="s">
        <v>266</v>
      </c>
      <c r="I5" s="1" t="s">
        <v>267</v>
      </c>
      <c r="N5" s="37"/>
      <c r="O5" s="1" t="s">
        <v>266</v>
      </c>
      <c r="P5" s="1" t="s">
        <v>267</v>
      </c>
      <c r="S5" s="37"/>
    </row>
    <row r="6" spans="2:19" ht="15" customHeight="1">
      <c r="B6" s="11"/>
      <c r="C6" s="11"/>
      <c r="D6" s="10"/>
      <c r="E6" s="38" t="s">
        <v>35</v>
      </c>
      <c r="F6" s="38" t="s">
        <v>34</v>
      </c>
      <c r="G6" s="38" t="s">
        <v>33</v>
      </c>
      <c r="H6" s="11"/>
      <c r="I6" s="10"/>
      <c r="J6" s="38" t="s">
        <v>37</v>
      </c>
      <c r="K6" s="39" t="s">
        <v>2</v>
      </c>
      <c r="L6" s="38" t="s">
        <v>305</v>
      </c>
      <c r="M6" s="38" t="s">
        <v>0</v>
      </c>
      <c r="N6" s="38" t="s">
        <v>33</v>
      </c>
      <c r="O6" s="11"/>
      <c r="P6" s="10"/>
      <c r="Q6" s="38" t="s">
        <v>20</v>
      </c>
      <c r="R6" s="38" t="s">
        <v>38</v>
      </c>
      <c r="S6" s="38" t="s">
        <v>33</v>
      </c>
    </row>
    <row r="7" spans="2:19" ht="13.5">
      <c r="B7" s="13"/>
      <c r="C7" s="40"/>
      <c r="D7" s="41"/>
      <c r="E7" s="41"/>
      <c r="F7" s="42"/>
      <c r="G7" s="43"/>
      <c r="H7" s="44"/>
      <c r="I7" s="45"/>
      <c r="J7" s="45"/>
      <c r="K7" s="45"/>
      <c r="L7" s="45"/>
      <c r="M7" s="45"/>
      <c r="N7" s="46"/>
      <c r="O7" s="44"/>
      <c r="P7" s="45"/>
      <c r="Q7" s="45"/>
      <c r="R7" s="45"/>
      <c r="S7" s="46"/>
    </row>
    <row r="8" spans="2:28" ht="13.5">
      <c r="B8" s="9" t="s">
        <v>19</v>
      </c>
      <c r="C8" s="50">
        <v>2341</v>
      </c>
      <c r="D8" s="50">
        <f>D10+D15+D21</f>
        <v>2168</v>
      </c>
      <c r="E8" s="50">
        <f>D8-C8</f>
        <v>-173</v>
      </c>
      <c r="F8" s="48">
        <f>E8/C8*100</f>
        <v>-7.3900042716787695</v>
      </c>
      <c r="G8" s="141">
        <f>G10+G15+G21</f>
        <v>100.00000000000001</v>
      </c>
      <c r="H8" s="50">
        <v>72114</v>
      </c>
      <c r="I8" s="50">
        <f>J8+K8</f>
        <v>68948</v>
      </c>
      <c r="J8" s="50">
        <f>J10+J15+J21</f>
        <v>68484</v>
      </c>
      <c r="K8" s="50">
        <f>K10+K15+K21</f>
        <v>464</v>
      </c>
      <c r="L8" s="55">
        <f>I8-H8</f>
        <v>-3166</v>
      </c>
      <c r="M8" s="48">
        <f>L8/H8*100</f>
        <v>-4.390270959869096</v>
      </c>
      <c r="N8" s="141">
        <f>N10+N15+N21</f>
        <v>100</v>
      </c>
      <c r="O8" s="50">
        <v>308745865</v>
      </c>
      <c r="P8" s="50">
        <f>P10+P15+P21</f>
        <v>284717341</v>
      </c>
      <c r="Q8" s="55">
        <f>P8-O8</f>
        <v>-24028524</v>
      </c>
      <c r="R8" s="48">
        <f>Q8/O8*100</f>
        <v>-7.782622125157854</v>
      </c>
      <c r="S8" s="141">
        <f>S10+S15+S21</f>
        <v>100</v>
      </c>
      <c r="W8" s="53"/>
      <c r="X8" s="53"/>
      <c r="Y8" s="53"/>
      <c r="Z8" s="53"/>
      <c r="AA8" s="53"/>
      <c r="AB8" s="53"/>
    </row>
    <row r="9" spans="2:19" ht="13.5">
      <c r="B9" s="8"/>
      <c r="C9" s="55"/>
      <c r="D9" s="55"/>
      <c r="E9" s="50"/>
      <c r="F9" s="48"/>
      <c r="G9" s="233">
        <f>IF(G8=100,"","エラー！")</f>
      </c>
      <c r="H9" s="50"/>
      <c r="I9" s="50"/>
      <c r="J9" s="55"/>
      <c r="K9" s="55"/>
      <c r="L9" s="55"/>
      <c r="M9" s="48"/>
      <c r="N9" s="233">
        <f>IF(N8=100,"","エラー！")</f>
      </c>
      <c r="O9" s="55"/>
      <c r="P9" s="55"/>
      <c r="Q9" s="55"/>
      <c r="R9" s="48"/>
      <c r="S9" s="233">
        <f>IF(S8=100,"","エラー！")</f>
      </c>
    </row>
    <row r="10" spans="2:27" ht="18" customHeight="1">
      <c r="B10" s="9" t="s">
        <v>5</v>
      </c>
      <c r="C10" s="50">
        <f>SUM(C11:C13)</f>
        <v>1896</v>
      </c>
      <c r="D10" s="50">
        <v>1730</v>
      </c>
      <c r="E10" s="50">
        <f aca="true" t="shared" si="0" ref="E10:E24">D10-C10</f>
        <v>-166</v>
      </c>
      <c r="F10" s="48">
        <f>E10/C10*100</f>
        <v>-8.755274261603375</v>
      </c>
      <c r="G10" s="141">
        <f>D10/$D$8*100</f>
        <v>79.79704797047971</v>
      </c>
      <c r="H10" s="50">
        <v>20275</v>
      </c>
      <c r="I10" s="50">
        <v>18621</v>
      </c>
      <c r="J10" s="50">
        <v>18157</v>
      </c>
      <c r="K10" s="50">
        <v>464</v>
      </c>
      <c r="L10" s="55">
        <f aca="true" t="shared" si="1" ref="L10:L24">I10-H10</f>
        <v>-1654</v>
      </c>
      <c r="M10" s="48">
        <f>L10/H10*100</f>
        <v>-8.15782983970407</v>
      </c>
      <c r="N10" s="141">
        <f>I10/$I$8*100</f>
        <v>27.007309856703603</v>
      </c>
      <c r="O10" s="50">
        <v>26372789</v>
      </c>
      <c r="P10" s="50">
        <v>23534506</v>
      </c>
      <c r="Q10" s="55">
        <f aca="true" t="shared" si="2" ref="Q10:Q24">P10-O10</f>
        <v>-2838283</v>
      </c>
      <c r="R10" s="48">
        <f>Q10/O10*100</f>
        <v>-10.76216474488155</v>
      </c>
      <c r="S10" s="141">
        <f>P10/$P$8*100</f>
        <v>8.265919426382954</v>
      </c>
      <c r="W10" s="53"/>
      <c r="X10" s="53"/>
      <c r="Y10" s="53"/>
      <c r="AA10" s="53"/>
    </row>
    <row r="11" spans="2:32" ht="18" customHeight="1">
      <c r="B11" s="56" t="s">
        <v>15</v>
      </c>
      <c r="C11" s="55">
        <v>1127</v>
      </c>
      <c r="D11" s="55">
        <v>978</v>
      </c>
      <c r="E11" s="50">
        <f t="shared" si="0"/>
        <v>-149</v>
      </c>
      <c r="F11" s="48">
        <f>E11/C11*100</f>
        <v>-13.220940550133097</v>
      </c>
      <c r="G11" s="141">
        <f>D11/$D$8*100</f>
        <v>45.11070110701107</v>
      </c>
      <c r="H11" s="50">
        <v>6842</v>
      </c>
      <c r="I11" s="50">
        <v>5918</v>
      </c>
      <c r="J11" s="144">
        <v>5510</v>
      </c>
      <c r="K11" s="55">
        <v>408</v>
      </c>
      <c r="L11" s="55">
        <f t="shared" si="1"/>
        <v>-924</v>
      </c>
      <c r="M11" s="48">
        <f aca="true" t="shared" si="3" ref="M11:M19">L11/H11*100</f>
        <v>-13.504823151125404</v>
      </c>
      <c r="N11" s="141">
        <f>I11/$I$8*100</f>
        <v>8.583280153158903</v>
      </c>
      <c r="O11" s="55">
        <v>7586653</v>
      </c>
      <c r="P11" s="55">
        <v>6284398</v>
      </c>
      <c r="Q11" s="55">
        <f t="shared" si="2"/>
        <v>-1302255</v>
      </c>
      <c r="R11" s="48">
        <f aca="true" t="shared" si="4" ref="R11:R24">Q11/O11*100</f>
        <v>-17.165079251680552</v>
      </c>
      <c r="S11" s="141">
        <f aca="true" t="shared" si="5" ref="S11:S24">P11/$P$8*100</f>
        <v>2.207241040509717</v>
      </c>
      <c r="W11" s="53"/>
      <c r="Y11" s="53"/>
      <c r="AA11" s="53"/>
      <c r="AF11" s="53"/>
    </row>
    <row r="12" spans="2:32" ht="18" customHeight="1">
      <c r="B12" s="56" t="s">
        <v>16</v>
      </c>
      <c r="C12" s="55">
        <v>502</v>
      </c>
      <c r="D12" s="55">
        <v>524</v>
      </c>
      <c r="E12" s="50">
        <f t="shared" si="0"/>
        <v>22</v>
      </c>
      <c r="F12" s="48">
        <f>E12/C12*100</f>
        <v>4.382470119521913</v>
      </c>
      <c r="G12" s="141">
        <f>D12/$D$8*100</f>
        <v>24.169741697416974</v>
      </c>
      <c r="H12" s="50">
        <v>6992</v>
      </c>
      <c r="I12" s="50">
        <v>7156</v>
      </c>
      <c r="J12" s="144">
        <v>7102</v>
      </c>
      <c r="K12" s="55">
        <v>54</v>
      </c>
      <c r="L12" s="55">
        <f t="shared" si="1"/>
        <v>164</v>
      </c>
      <c r="M12" s="48">
        <f t="shared" si="3"/>
        <v>2.345537757437071</v>
      </c>
      <c r="N12" s="141">
        <f>I12/$I$8*100</f>
        <v>10.378836224400997</v>
      </c>
      <c r="O12" s="55">
        <v>9661087</v>
      </c>
      <c r="P12" s="55">
        <v>9559422</v>
      </c>
      <c r="Q12" s="55">
        <f t="shared" si="2"/>
        <v>-101665</v>
      </c>
      <c r="R12" s="48">
        <f t="shared" si="4"/>
        <v>-1.0523142996228065</v>
      </c>
      <c r="S12" s="141">
        <f t="shared" si="5"/>
        <v>3.3575130922566463</v>
      </c>
      <c r="W12" s="53"/>
      <c r="Y12" s="53"/>
      <c r="AA12" s="53"/>
      <c r="AF12" s="53"/>
    </row>
    <row r="13" spans="2:32" ht="18" customHeight="1">
      <c r="B13" s="56" t="s">
        <v>14</v>
      </c>
      <c r="C13" s="55">
        <v>267</v>
      </c>
      <c r="D13" s="55">
        <v>228</v>
      </c>
      <c r="E13" s="50">
        <f t="shared" si="0"/>
        <v>-39</v>
      </c>
      <c r="F13" s="48">
        <f>E13/C13*100</f>
        <v>-14.606741573033707</v>
      </c>
      <c r="G13" s="141">
        <f>D13/$D$8*100</f>
        <v>10.516605166051662</v>
      </c>
      <c r="H13" s="50">
        <v>6441</v>
      </c>
      <c r="I13" s="50">
        <v>5547</v>
      </c>
      <c r="J13" s="144">
        <v>5545</v>
      </c>
      <c r="K13" s="55">
        <v>2</v>
      </c>
      <c r="L13" s="55">
        <f t="shared" si="1"/>
        <v>-894</v>
      </c>
      <c r="M13" s="48">
        <f t="shared" si="3"/>
        <v>-13.879832324173266</v>
      </c>
      <c r="N13" s="141">
        <f>I13/$I$8*100</f>
        <v>8.045193479143704</v>
      </c>
      <c r="O13" s="55">
        <v>9125049</v>
      </c>
      <c r="P13" s="55">
        <v>7690686</v>
      </c>
      <c r="Q13" s="55">
        <f t="shared" si="2"/>
        <v>-1434363</v>
      </c>
      <c r="R13" s="48">
        <f t="shared" si="4"/>
        <v>-15.718962166668913</v>
      </c>
      <c r="S13" s="141">
        <f t="shared" si="5"/>
        <v>2.701165293616591</v>
      </c>
      <c r="W13" s="53"/>
      <c r="Y13" s="53"/>
      <c r="AA13" s="53"/>
      <c r="AF13" s="53"/>
    </row>
    <row r="14" spans="2:19" ht="13.5">
      <c r="B14" s="9"/>
      <c r="C14" s="55"/>
      <c r="D14" s="55"/>
      <c r="E14" s="50"/>
      <c r="F14" s="48"/>
      <c r="G14" s="141"/>
      <c r="H14" s="50"/>
      <c r="I14" s="50"/>
      <c r="J14" s="55"/>
      <c r="K14" s="55"/>
      <c r="L14" s="55"/>
      <c r="M14" s="48"/>
      <c r="N14" s="141"/>
      <c r="O14" s="55"/>
      <c r="P14" s="55"/>
      <c r="Q14" s="55"/>
      <c r="R14" s="48"/>
      <c r="S14" s="141"/>
    </row>
    <row r="15" spans="2:27" ht="18" customHeight="1">
      <c r="B15" s="9" t="s">
        <v>6</v>
      </c>
      <c r="C15" s="50">
        <f>SUM(C16:C19)</f>
        <v>417</v>
      </c>
      <c r="D15" s="50">
        <v>411</v>
      </c>
      <c r="E15" s="50">
        <f t="shared" si="0"/>
        <v>-6</v>
      </c>
      <c r="F15" s="48">
        <f>E15/C15*100</f>
        <v>-1.4388489208633095</v>
      </c>
      <c r="G15" s="141">
        <f>D15/$D$8*100</f>
        <v>18.95756457564576</v>
      </c>
      <c r="H15" s="50">
        <v>33101</v>
      </c>
      <c r="I15" s="50">
        <v>32574</v>
      </c>
      <c r="J15" s="50">
        <v>32574</v>
      </c>
      <c r="K15" s="50">
        <v>0</v>
      </c>
      <c r="L15" s="55">
        <f t="shared" si="1"/>
        <v>-527</v>
      </c>
      <c r="M15" s="48">
        <f t="shared" si="3"/>
        <v>-1.592096915501042</v>
      </c>
      <c r="N15" s="141">
        <f>I15/$I$8*100</f>
        <v>47.24430005221326</v>
      </c>
      <c r="O15" s="50">
        <v>97524171</v>
      </c>
      <c r="P15" s="50">
        <v>94689711</v>
      </c>
      <c r="Q15" s="55">
        <f t="shared" si="2"/>
        <v>-2834460</v>
      </c>
      <c r="R15" s="48">
        <f t="shared" si="4"/>
        <v>-2.9064179381745268</v>
      </c>
      <c r="S15" s="141">
        <f t="shared" si="5"/>
        <v>33.25744426645232</v>
      </c>
      <c r="W15" s="53"/>
      <c r="X15" s="53"/>
      <c r="Y15" s="53"/>
      <c r="AA15" s="53"/>
    </row>
    <row r="16" spans="2:32" ht="18" customHeight="1">
      <c r="B16" s="56" t="s">
        <v>13</v>
      </c>
      <c r="C16" s="55">
        <v>145</v>
      </c>
      <c r="D16" s="55">
        <v>144</v>
      </c>
      <c r="E16" s="50">
        <f t="shared" si="0"/>
        <v>-1</v>
      </c>
      <c r="F16" s="48">
        <f>E16/C16*100</f>
        <v>-0.6896551724137931</v>
      </c>
      <c r="G16" s="141">
        <f>D16/$D$8*100</f>
        <v>6.642066420664207</v>
      </c>
      <c r="H16" s="50">
        <v>5702</v>
      </c>
      <c r="I16" s="50">
        <v>5632</v>
      </c>
      <c r="J16" s="144">
        <v>5632</v>
      </c>
      <c r="K16" s="55">
        <v>0</v>
      </c>
      <c r="L16" s="55">
        <f t="shared" si="1"/>
        <v>-70</v>
      </c>
      <c r="M16" s="48">
        <f t="shared" si="3"/>
        <v>-1.227639424763241</v>
      </c>
      <c r="N16" s="141">
        <f>I16/$I$8*100</f>
        <v>8.168474792597321</v>
      </c>
      <c r="O16" s="55">
        <v>11589010</v>
      </c>
      <c r="P16" s="55">
        <v>9897767</v>
      </c>
      <c r="Q16" s="55">
        <f t="shared" si="2"/>
        <v>-1691243</v>
      </c>
      <c r="R16" s="48">
        <f t="shared" si="4"/>
        <v>-14.593507124422189</v>
      </c>
      <c r="S16" s="141">
        <f t="shared" si="5"/>
        <v>3.4763484954012687</v>
      </c>
      <c r="W16" s="53"/>
      <c r="Y16" s="53"/>
      <c r="AA16" s="53"/>
      <c r="AF16" s="53"/>
    </row>
    <row r="17" spans="2:32" ht="18" customHeight="1">
      <c r="B17" s="56" t="s">
        <v>12</v>
      </c>
      <c r="C17" s="55">
        <v>176</v>
      </c>
      <c r="D17" s="55">
        <v>169</v>
      </c>
      <c r="E17" s="50">
        <f t="shared" si="0"/>
        <v>-7</v>
      </c>
      <c r="F17" s="48">
        <f>E17/C17*100</f>
        <v>-3.977272727272727</v>
      </c>
      <c r="G17" s="141">
        <f>D17/$D$8*100</f>
        <v>7.79520295202952</v>
      </c>
      <c r="H17" s="50">
        <v>12246</v>
      </c>
      <c r="I17" s="50">
        <v>11600</v>
      </c>
      <c r="J17" s="144">
        <v>11600</v>
      </c>
      <c r="K17" s="55">
        <v>0</v>
      </c>
      <c r="L17" s="55">
        <f t="shared" si="1"/>
        <v>-646</v>
      </c>
      <c r="M17" s="48">
        <f t="shared" si="3"/>
        <v>-5.275191899395721</v>
      </c>
      <c r="N17" s="141">
        <f>I17/$I$8*100</f>
        <v>16.82427336543482</v>
      </c>
      <c r="O17" s="55">
        <v>29034172</v>
      </c>
      <c r="P17" s="55">
        <v>35938953</v>
      </c>
      <c r="Q17" s="55">
        <f t="shared" si="2"/>
        <v>6904781</v>
      </c>
      <c r="R17" s="48">
        <f t="shared" si="4"/>
        <v>23.781566768978294</v>
      </c>
      <c r="S17" s="141">
        <f t="shared" si="5"/>
        <v>12.622677942191093</v>
      </c>
      <c r="W17" s="53"/>
      <c r="Y17" s="53"/>
      <c r="AA17" s="53"/>
      <c r="AF17" s="53"/>
    </row>
    <row r="18" spans="2:32" ht="18" customHeight="1">
      <c r="B18" s="56" t="s">
        <v>11</v>
      </c>
      <c r="C18" s="55">
        <v>77</v>
      </c>
      <c r="D18" s="55">
        <v>78</v>
      </c>
      <c r="E18" s="50">
        <f t="shared" si="0"/>
        <v>1</v>
      </c>
      <c r="F18" s="48">
        <f>E18/C18*100</f>
        <v>1.2987012987012987</v>
      </c>
      <c r="G18" s="141">
        <f>D18/$D$8*100</f>
        <v>3.5977859778597785</v>
      </c>
      <c r="H18" s="50">
        <v>10409</v>
      </c>
      <c r="I18" s="50">
        <v>10532</v>
      </c>
      <c r="J18" s="144">
        <v>10532</v>
      </c>
      <c r="K18" s="55">
        <v>0</v>
      </c>
      <c r="L18" s="55">
        <f t="shared" si="1"/>
        <v>123</v>
      </c>
      <c r="M18" s="48">
        <f t="shared" si="3"/>
        <v>1.1816697089057546</v>
      </c>
      <c r="N18" s="141">
        <f>I18/$I$8*100</f>
        <v>15.27527992109996</v>
      </c>
      <c r="O18" s="55">
        <v>42559149</v>
      </c>
      <c r="P18" s="55">
        <v>33873649</v>
      </c>
      <c r="Q18" s="55">
        <f t="shared" si="2"/>
        <v>-8685500</v>
      </c>
      <c r="R18" s="48">
        <f t="shared" si="4"/>
        <v>-20.408067839890315</v>
      </c>
      <c r="S18" s="141">
        <f t="shared" si="5"/>
        <v>11.897290442874711</v>
      </c>
      <c r="W18" s="53"/>
      <c r="Y18" s="53"/>
      <c r="AA18" s="53"/>
      <c r="AF18" s="53"/>
    </row>
    <row r="19" spans="2:32" ht="18" customHeight="1">
      <c r="B19" s="56" t="s">
        <v>8</v>
      </c>
      <c r="C19" s="55">
        <v>19</v>
      </c>
      <c r="D19" s="55">
        <v>20</v>
      </c>
      <c r="E19" s="50">
        <f t="shared" si="0"/>
        <v>1</v>
      </c>
      <c r="F19" s="48">
        <f>E19/C19*100</f>
        <v>5.263157894736842</v>
      </c>
      <c r="G19" s="141">
        <f>D19/$D$8*100</f>
        <v>0.9225092250922509</v>
      </c>
      <c r="H19" s="50">
        <v>4744</v>
      </c>
      <c r="I19" s="50">
        <v>4810</v>
      </c>
      <c r="J19" s="144">
        <v>4810</v>
      </c>
      <c r="K19" s="55">
        <v>0</v>
      </c>
      <c r="L19" s="55">
        <f t="shared" si="1"/>
        <v>66</v>
      </c>
      <c r="M19" s="48">
        <f t="shared" si="3"/>
        <v>1.391231028667791</v>
      </c>
      <c r="N19" s="141">
        <f>I19/$I$8*100</f>
        <v>6.976271973081162</v>
      </c>
      <c r="O19" s="55">
        <v>14341840</v>
      </c>
      <c r="P19" s="55">
        <v>14979342</v>
      </c>
      <c r="Q19" s="55">
        <f t="shared" si="2"/>
        <v>637502</v>
      </c>
      <c r="R19" s="48">
        <f t="shared" si="4"/>
        <v>4.445050286434656</v>
      </c>
      <c r="S19" s="141">
        <f t="shared" si="5"/>
        <v>5.261127385985246</v>
      </c>
      <c r="W19" s="53"/>
      <c r="Y19" s="53"/>
      <c r="AA19" s="53"/>
      <c r="AF19" s="53"/>
    </row>
    <row r="20" spans="2:19" ht="13.5">
      <c r="B20" s="9"/>
      <c r="C20" s="55"/>
      <c r="D20" s="55"/>
      <c r="E20" s="50"/>
      <c r="F20" s="48"/>
      <c r="G20" s="141"/>
      <c r="H20" s="50"/>
      <c r="I20" s="50"/>
      <c r="J20" s="55"/>
      <c r="K20" s="55"/>
      <c r="L20" s="55"/>
      <c r="M20" s="48"/>
      <c r="N20" s="141"/>
      <c r="O20" s="55"/>
      <c r="P20" s="55"/>
      <c r="Q20" s="55"/>
      <c r="R20" s="48"/>
      <c r="S20" s="141"/>
    </row>
    <row r="21" spans="2:27" ht="18" customHeight="1">
      <c r="B21" s="9" t="s">
        <v>7</v>
      </c>
      <c r="C21" s="50">
        <f>SUM(C22:C24)</f>
        <v>28</v>
      </c>
      <c r="D21" s="50">
        <v>27</v>
      </c>
      <c r="E21" s="50">
        <f t="shared" si="0"/>
        <v>-1</v>
      </c>
      <c r="F21" s="48">
        <f>E21/C21*100</f>
        <v>-3.571428571428571</v>
      </c>
      <c r="G21" s="141">
        <f>D21/D$8*100</f>
        <v>1.2453874538745386</v>
      </c>
      <c r="H21" s="50">
        <v>18738</v>
      </c>
      <c r="I21" s="50">
        <v>17753</v>
      </c>
      <c r="J21" s="50">
        <v>17753</v>
      </c>
      <c r="K21" s="50">
        <v>0</v>
      </c>
      <c r="L21" s="55">
        <f t="shared" si="1"/>
        <v>-985</v>
      </c>
      <c r="M21" s="48">
        <f>L21/H21*100</f>
        <v>-5.256697619810011</v>
      </c>
      <c r="N21" s="141">
        <f>I21/I$8*100</f>
        <v>25.748390091083134</v>
      </c>
      <c r="O21" s="50">
        <v>184848905</v>
      </c>
      <c r="P21" s="50">
        <v>166493124</v>
      </c>
      <c r="Q21" s="55">
        <f t="shared" si="2"/>
        <v>-18355781</v>
      </c>
      <c r="R21" s="48">
        <f t="shared" si="4"/>
        <v>-9.930154035805622</v>
      </c>
      <c r="S21" s="141">
        <f t="shared" si="5"/>
        <v>58.47663630716473</v>
      </c>
      <c r="W21" s="53"/>
      <c r="X21" s="53"/>
      <c r="Y21" s="53"/>
      <c r="AA21" s="53"/>
    </row>
    <row r="22" spans="2:32" ht="18" customHeight="1">
      <c r="B22" s="56" t="s">
        <v>9</v>
      </c>
      <c r="C22" s="55">
        <v>17</v>
      </c>
      <c r="D22" s="55">
        <v>16</v>
      </c>
      <c r="E22" s="50">
        <f t="shared" si="0"/>
        <v>-1</v>
      </c>
      <c r="F22" s="48">
        <f>E22/C22*100</f>
        <v>-5.88235294117647</v>
      </c>
      <c r="G22" s="141">
        <f>D22/D$8*100</f>
        <v>0.7380073800738007</v>
      </c>
      <c r="H22" s="50">
        <v>6503</v>
      </c>
      <c r="I22" s="50">
        <v>6040</v>
      </c>
      <c r="J22" s="144">
        <v>6040</v>
      </c>
      <c r="K22" s="55">
        <v>0</v>
      </c>
      <c r="L22" s="55">
        <f t="shared" si="1"/>
        <v>-463</v>
      </c>
      <c r="M22" s="48">
        <f>L22/H22*100</f>
        <v>-7.1197908657542675</v>
      </c>
      <c r="N22" s="141">
        <f>I22/I$8*100</f>
        <v>8.760225097174683</v>
      </c>
      <c r="O22" s="55">
        <v>68485293</v>
      </c>
      <c r="P22" s="55">
        <v>70400711</v>
      </c>
      <c r="Q22" s="55">
        <f t="shared" si="2"/>
        <v>1915418</v>
      </c>
      <c r="R22" s="48">
        <f t="shared" si="4"/>
        <v>2.7968311386212514</v>
      </c>
      <c r="S22" s="141">
        <f t="shared" si="5"/>
        <v>24.726527282368796</v>
      </c>
      <c r="W22" s="53"/>
      <c r="Y22" s="53"/>
      <c r="AA22" s="53"/>
      <c r="AF22" s="53"/>
    </row>
    <row r="23" spans="2:32" ht="18" customHeight="1">
      <c r="B23" s="9" t="s">
        <v>10</v>
      </c>
      <c r="C23" s="55">
        <v>8</v>
      </c>
      <c r="D23" s="55">
        <v>8</v>
      </c>
      <c r="E23" s="50">
        <f t="shared" si="0"/>
        <v>0</v>
      </c>
      <c r="F23" s="48">
        <f>E23/C23*100</f>
        <v>0</v>
      </c>
      <c r="G23" s="141">
        <f>D23/D$8*100</f>
        <v>0.36900369003690037</v>
      </c>
      <c r="H23" s="50">
        <v>5221</v>
      </c>
      <c r="I23" s="50">
        <v>5176</v>
      </c>
      <c r="J23" s="144">
        <v>5176</v>
      </c>
      <c r="K23" s="55">
        <v>0</v>
      </c>
      <c r="L23" s="55">
        <f t="shared" si="1"/>
        <v>-45</v>
      </c>
      <c r="M23" s="48">
        <f>L23/H23*100</f>
        <v>-0.8619038498371959</v>
      </c>
      <c r="N23" s="141">
        <f>I23/I$8*100</f>
        <v>7.507106805128502</v>
      </c>
      <c r="O23" s="55">
        <v>48258503</v>
      </c>
      <c r="P23" s="55">
        <v>46384932</v>
      </c>
      <c r="Q23" s="55">
        <f t="shared" si="2"/>
        <v>-1873571</v>
      </c>
      <c r="R23" s="48">
        <f t="shared" si="4"/>
        <v>-3.882364523408445</v>
      </c>
      <c r="S23" s="141">
        <f t="shared" si="5"/>
        <v>16.291572489783825</v>
      </c>
      <c r="W23" s="53"/>
      <c r="Y23" s="53"/>
      <c r="AA23" s="53"/>
      <c r="AF23" s="53"/>
    </row>
    <row r="24" spans="2:32" ht="18" customHeight="1">
      <c r="B24" s="58" t="s">
        <v>26</v>
      </c>
      <c r="C24" s="55">
        <v>3</v>
      </c>
      <c r="D24" s="55">
        <v>3</v>
      </c>
      <c r="E24" s="50">
        <f t="shared" si="0"/>
        <v>0</v>
      </c>
      <c r="F24" s="48">
        <f>E24/C24*100</f>
        <v>0</v>
      </c>
      <c r="G24" s="141">
        <f>D24/D$8*100</f>
        <v>0.13837638376383762</v>
      </c>
      <c r="H24" s="50">
        <v>7014</v>
      </c>
      <c r="I24" s="50">
        <v>6537</v>
      </c>
      <c r="J24" s="144">
        <v>6537</v>
      </c>
      <c r="K24" s="55">
        <v>0</v>
      </c>
      <c r="L24" s="55">
        <f t="shared" si="1"/>
        <v>-477</v>
      </c>
      <c r="M24" s="48">
        <f>L24/H24*100</f>
        <v>-6.800684345594525</v>
      </c>
      <c r="N24" s="141">
        <f>I24/I$8*100</f>
        <v>9.48105818877995</v>
      </c>
      <c r="O24" s="55">
        <v>68105109</v>
      </c>
      <c r="P24" s="55">
        <v>49707481</v>
      </c>
      <c r="Q24" s="55">
        <f t="shared" si="2"/>
        <v>-18397628</v>
      </c>
      <c r="R24" s="48">
        <f t="shared" si="4"/>
        <v>-27.013579847585294</v>
      </c>
      <c r="S24" s="141">
        <f t="shared" si="5"/>
        <v>17.458536535012108</v>
      </c>
      <c r="W24" s="53"/>
      <c r="Y24" s="53"/>
      <c r="AA24" s="53"/>
      <c r="AF24" s="53"/>
    </row>
    <row r="25" spans="2:32" ht="13.5">
      <c r="B25" s="11"/>
      <c r="C25" s="59"/>
      <c r="D25" s="59"/>
      <c r="E25" s="59"/>
      <c r="F25" s="60"/>
      <c r="G25" s="61"/>
      <c r="H25" s="62"/>
      <c r="I25" s="4"/>
      <c r="J25" s="4"/>
      <c r="K25" s="4"/>
      <c r="L25" s="4"/>
      <c r="M25" s="4"/>
      <c r="N25" s="34"/>
      <c r="O25" s="62"/>
      <c r="P25" s="4"/>
      <c r="Q25" s="4"/>
      <c r="R25" s="4"/>
      <c r="S25" s="34"/>
      <c r="AF25" s="53"/>
    </row>
    <row r="27" ht="13.5">
      <c r="Q27" s="36" t="s">
        <v>310</v>
      </c>
    </row>
    <row r="28" spans="2:17" ht="15" customHeight="1">
      <c r="B28" s="201" t="s">
        <v>17</v>
      </c>
      <c r="C28" s="219" t="s">
        <v>27</v>
      </c>
      <c r="D28" s="220"/>
      <c r="E28" s="220"/>
      <c r="F28" s="220"/>
      <c r="G28" s="220"/>
      <c r="H28" s="220"/>
      <c r="I28" s="220"/>
      <c r="J28" s="221"/>
      <c r="K28" s="219" t="s">
        <v>28</v>
      </c>
      <c r="L28" s="220"/>
      <c r="M28" s="220"/>
      <c r="N28" s="220"/>
      <c r="O28" s="220"/>
      <c r="P28" s="220"/>
      <c r="Q28" s="221"/>
    </row>
    <row r="29" spans="2:17" ht="13.5">
      <c r="B29" s="202"/>
      <c r="C29" s="207" t="s">
        <v>266</v>
      </c>
      <c r="D29" s="209"/>
      <c r="E29" s="207" t="s">
        <v>268</v>
      </c>
      <c r="F29" s="208"/>
      <c r="G29" s="3"/>
      <c r="H29" s="3"/>
      <c r="I29" s="3"/>
      <c r="J29" s="46"/>
      <c r="K29" s="207" t="s">
        <v>266</v>
      </c>
      <c r="L29" s="209"/>
      <c r="M29" s="207" t="s">
        <v>268</v>
      </c>
      <c r="N29" s="208"/>
      <c r="Q29" s="37"/>
    </row>
    <row r="30" spans="2:17" ht="13.5">
      <c r="B30" s="202"/>
      <c r="C30" s="6"/>
      <c r="D30" s="63"/>
      <c r="E30" s="6"/>
      <c r="F30" s="3"/>
      <c r="G30" s="7" t="s">
        <v>20</v>
      </c>
      <c r="H30" s="7" t="s">
        <v>34</v>
      </c>
      <c r="I30" s="7" t="s">
        <v>33</v>
      </c>
      <c r="J30" s="64" t="s">
        <v>39</v>
      </c>
      <c r="K30" s="6"/>
      <c r="L30" s="63"/>
      <c r="M30" s="6"/>
      <c r="N30" s="3"/>
      <c r="O30" s="7" t="s">
        <v>20</v>
      </c>
      <c r="P30" s="7" t="s">
        <v>32</v>
      </c>
      <c r="Q30" s="7" t="s">
        <v>24</v>
      </c>
    </row>
    <row r="31" spans="2:17" ht="13.5">
      <c r="B31" s="203"/>
      <c r="C31" s="10"/>
      <c r="D31" s="34"/>
      <c r="E31" s="10"/>
      <c r="F31" s="4"/>
      <c r="G31" s="11"/>
      <c r="H31" s="11"/>
      <c r="I31" s="11"/>
      <c r="J31" s="65" t="s">
        <v>40</v>
      </c>
      <c r="K31" s="10"/>
      <c r="L31" s="34"/>
      <c r="M31" s="10"/>
      <c r="N31" s="4"/>
      <c r="O31" s="11"/>
      <c r="P31" s="11"/>
      <c r="Q31" s="11"/>
    </row>
    <row r="32" spans="2:21" ht="13.5">
      <c r="B32" s="13"/>
      <c r="C32" s="45"/>
      <c r="D32" s="45"/>
      <c r="E32" s="45"/>
      <c r="F32" s="45"/>
      <c r="G32" s="45"/>
      <c r="H32" s="45"/>
      <c r="I32" s="45"/>
      <c r="J32" s="66"/>
      <c r="K32" s="45"/>
      <c r="L32" s="45"/>
      <c r="M32" s="45"/>
      <c r="N32" s="45"/>
      <c r="O32" s="45"/>
      <c r="P32" s="45"/>
      <c r="Q32" s="46"/>
      <c r="U32" s="67"/>
    </row>
    <row r="33" spans="2:26" ht="13.5">
      <c r="B33" s="9" t="s">
        <v>19</v>
      </c>
      <c r="C33" s="218">
        <v>28536367</v>
      </c>
      <c r="D33" s="217"/>
      <c r="E33" s="217">
        <f>E35+E40+E46</f>
        <v>27574808</v>
      </c>
      <c r="F33" s="217"/>
      <c r="G33" s="50">
        <f>E33-C33</f>
        <v>-961559</v>
      </c>
      <c r="H33" s="52">
        <f>E33/C33*100-100</f>
        <v>-3.369591511070766</v>
      </c>
      <c r="I33" s="52">
        <f>I35+I40+I46</f>
        <v>100</v>
      </c>
      <c r="J33" s="69">
        <f>E33/J8</f>
        <v>402.64599030430463</v>
      </c>
      <c r="K33" s="216">
        <v>166127068</v>
      </c>
      <c r="L33" s="215"/>
      <c r="M33" s="215">
        <f>M35+M40+M46</f>
        <v>161101063</v>
      </c>
      <c r="N33" s="215"/>
      <c r="O33" s="51">
        <f>M33-K33</f>
        <v>-5026005</v>
      </c>
      <c r="P33" s="52">
        <f>M33/K33*100-100</f>
        <v>-3.0253980043757736</v>
      </c>
      <c r="Q33" s="49">
        <f>Q35+Q40+Q46</f>
        <v>100</v>
      </c>
      <c r="W33" s="71"/>
      <c r="X33" s="71"/>
      <c r="Z33" s="71"/>
    </row>
    <row r="34" spans="2:17" ht="13.5">
      <c r="B34" s="8"/>
      <c r="C34" s="68"/>
      <c r="D34" s="68"/>
      <c r="E34" s="68"/>
      <c r="F34" s="68"/>
      <c r="G34" s="50"/>
      <c r="H34" s="52"/>
      <c r="I34" s="72">
        <f>IF(I33=100,"","エラー！")</f>
      </c>
      <c r="J34" s="69"/>
      <c r="K34" s="70"/>
      <c r="L34" s="70"/>
      <c r="M34" s="70"/>
      <c r="N34" s="70"/>
      <c r="O34" s="51"/>
      <c r="P34" s="52"/>
      <c r="Q34" s="54">
        <f>IF(Q33=100,"","エラー！")</f>
      </c>
    </row>
    <row r="35" spans="2:26" ht="18" customHeight="1">
      <c r="B35" s="9" t="s">
        <v>5</v>
      </c>
      <c r="C35" s="218">
        <v>5700655</v>
      </c>
      <c r="D35" s="217"/>
      <c r="E35" s="217">
        <v>5112219</v>
      </c>
      <c r="F35" s="217"/>
      <c r="G35" s="50">
        <f aca="true" t="shared" si="6" ref="G35:G49">E35-C35</f>
        <v>-588436</v>
      </c>
      <c r="H35" s="52">
        <f aca="true" t="shared" si="7" ref="H35:H49">E35/C35*100-100</f>
        <v>-10.322252442921027</v>
      </c>
      <c r="I35" s="52">
        <f>E35/$E$33*100</f>
        <v>18.539454563019987</v>
      </c>
      <c r="J35" s="69">
        <f>E35/J10</f>
        <v>281.5563694442915</v>
      </c>
      <c r="K35" s="216">
        <v>12769855</v>
      </c>
      <c r="L35" s="215"/>
      <c r="M35" s="215">
        <v>12179776</v>
      </c>
      <c r="N35" s="215"/>
      <c r="O35" s="51">
        <f aca="true" t="shared" si="8" ref="O35:O49">M35-K35</f>
        <v>-590079</v>
      </c>
      <c r="P35" s="52">
        <f>M35/K35*100-100</f>
        <v>-4.620874708444219</v>
      </c>
      <c r="Q35" s="49">
        <f>M35/$M$33*100</f>
        <v>7.560332485205265</v>
      </c>
      <c r="W35" s="71"/>
      <c r="X35" s="71"/>
      <c r="Z35" s="71"/>
    </row>
    <row r="36" spans="2:26" ht="18" customHeight="1">
      <c r="B36" s="56" t="s">
        <v>15</v>
      </c>
      <c r="C36" s="218">
        <v>1645453</v>
      </c>
      <c r="D36" s="217"/>
      <c r="E36" s="217">
        <v>1414252</v>
      </c>
      <c r="F36" s="217"/>
      <c r="G36" s="50">
        <f t="shared" si="6"/>
        <v>-231201</v>
      </c>
      <c r="H36" s="52">
        <f t="shared" si="7"/>
        <v>-14.050902699742863</v>
      </c>
      <c r="I36" s="52">
        <f aca="true" t="shared" si="9" ref="I36:I49">E36/$E$33*100</f>
        <v>5.128782764326047</v>
      </c>
      <c r="J36" s="69">
        <f>E36/J11</f>
        <v>256.670054446461</v>
      </c>
      <c r="K36" s="216">
        <v>3281676</v>
      </c>
      <c r="L36" s="215"/>
      <c r="M36" s="215">
        <v>3258539</v>
      </c>
      <c r="N36" s="215"/>
      <c r="O36" s="51">
        <f t="shared" si="8"/>
        <v>-23137</v>
      </c>
      <c r="P36" s="52">
        <f aca="true" t="shared" si="10" ref="P36:P49">M36/K36*100-100</f>
        <v>-0.7050360852198736</v>
      </c>
      <c r="Q36" s="49">
        <f aca="true" t="shared" si="11" ref="Q36:Q49">M36/$M$33*100</f>
        <v>2.0226675971715964</v>
      </c>
      <c r="W36" s="71"/>
      <c r="X36" s="71"/>
      <c r="Z36" s="71"/>
    </row>
    <row r="37" spans="2:26" ht="18" customHeight="1">
      <c r="B37" s="56" t="s">
        <v>16</v>
      </c>
      <c r="C37" s="218">
        <v>2084440</v>
      </c>
      <c r="D37" s="217"/>
      <c r="E37" s="217">
        <v>2075599</v>
      </c>
      <c r="F37" s="217"/>
      <c r="G37" s="50">
        <f t="shared" si="6"/>
        <v>-8841</v>
      </c>
      <c r="H37" s="52">
        <f t="shared" si="7"/>
        <v>-0.42414269540019234</v>
      </c>
      <c r="I37" s="52">
        <f t="shared" si="9"/>
        <v>7.527156671408193</v>
      </c>
      <c r="J37" s="69">
        <f>E37/J12</f>
        <v>292.25556181357365</v>
      </c>
      <c r="K37" s="216">
        <v>5009326</v>
      </c>
      <c r="L37" s="215"/>
      <c r="M37" s="215">
        <v>5048184</v>
      </c>
      <c r="N37" s="215"/>
      <c r="O37" s="51">
        <f t="shared" si="8"/>
        <v>38858</v>
      </c>
      <c r="P37" s="52">
        <f t="shared" si="10"/>
        <v>0.7757131398515469</v>
      </c>
      <c r="Q37" s="49">
        <f t="shared" si="11"/>
        <v>3.133551018220159</v>
      </c>
      <c r="W37" s="71"/>
      <c r="X37" s="71"/>
      <c r="Z37" s="71"/>
    </row>
    <row r="38" spans="2:26" ht="18" customHeight="1">
      <c r="B38" s="56" t="s">
        <v>14</v>
      </c>
      <c r="C38" s="218">
        <v>1970762</v>
      </c>
      <c r="D38" s="217"/>
      <c r="E38" s="217">
        <v>1622368</v>
      </c>
      <c r="F38" s="217"/>
      <c r="G38" s="50">
        <f t="shared" si="6"/>
        <v>-348394</v>
      </c>
      <c r="H38" s="52">
        <f t="shared" si="7"/>
        <v>-17.678136680126784</v>
      </c>
      <c r="I38" s="52">
        <f t="shared" si="9"/>
        <v>5.8835151272857455</v>
      </c>
      <c r="J38" s="69">
        <f>E38/J13</f>
        <v>292.58214607754735</v>
      </c>
      <c r="K38" s="216">
        <v>4478853</v>
      </c>
      <c r="L38" s="215"/>
      <c r="M38" s="215">
        <v>3873053</v>
      </c>
      <c r="N38" s="215"/>
      <c r="O38" s="51">
        <f t="shared" si="8"/>
        <v>-605800</v>
      </c>
      <c r="P38" s="52">
        <f t="shared" si="10"/>
        <v>-13.525784391673483</v>
      </c>
      <c r="Q38" s="49">
        <f t="shared" si="11"/>
        <v>2.4041138698135094</v>
      </c>
      <c r="W38" s="71"/>
      <c r="X38" s="71"/>
      <c r="Z38" s="71"/>
    </row>
    <row r="39" spans="2:26" ht="13.5">
      <c r="B39" s="9"/>
      <c r="C39" s="68"/>
      <c r="D39" s="68"/>
      <c r="E39" s="214"/>
      <c r="F39" s="214"/>
      <c r="G39" s="50"/>
      <c r="H39" s="52"/>
      <c r="I39" s="52"/>
      <c r="J39" s="69"/>
      <c r="K39" s="70"/>
      <c r="L39" s="70"/>
      <c r="M39" s="213"/>
      <c r="N39" s="213"/>
      <c r="O39" s="51"/>
      <c r="P39" s="52"/>
      <c r="Q39" s="49"/>
      <c r="X39" s="71"/>
      <c r="Z39" s="71"/>
    </row>
    <row r="40" spans="2:26" ht="18" customHeight="1">
      <c r="B40" s="9" t="s">
        <v>6</v>
      </c>
      <c r="C40" s="218">
        <v>11669231</v>
      </c>
      <c r="D40" s="217"/>
      <c r="E40" s="217">
        <v>11569376</v>
      </c>
      <c r="F40" s="217"/>
      <c r="G40" s="50">
        <f t="shared" si="6"/>
        <v>-99855</v>
      </c>
      <c r="H40" s="52">
        <f t="shared" si="7"/>
        <v>-0.85571191452118</v>
      </c>
      <c r="I40" s="52">
        <f t="shared" si="9"/>
        <v>41.956324772959434</v>
      </c>
      <c r="J40" s="69">
        <f>E40/J15</f>
        <v>355.17210044821024</v>
      </c>
      <c r="K40" s="216">
        <v>44311510</v>
      </c>
      <c r="L40" s="215"/>
      <c r="M40" s="215">
        <v>45607009</v>
      </c>
      <c r="N40" s="215"/>
      <c r="O40" s="51">
        <f t="shared" si="8"/>
        <v>1295499</v>
      </c>
      <c r="P40" s="52">
        <f t="shared" si="10"/>
        <v>2.923617362622039</v>
      </c>
      <c r="Q40" s="49">
        <f t="shared" si="11"/>
        <v>28.30956428884644</v>
      </c>
      <c r="W40" s="71"/>
      <c r="X40" s="71"/>
      <c r="Z40" s="71"/>
    </row>
    <row r="41" spans="2:26" ht="18" customHeight="1">
      <c r="B41" s="56" t="s">
        <v>13</v>
      </c>
      <c r="C41" s="218">
        <v>1733278</v>
      </c>
      <c r="D41" s="217"/>
      <c r="E41" s="217">
        <v>1773614</v>
      </c>
      <c r="F41" s="217"/>
      <c r="G41" s="50">
        <f t="shared" si="6"/>
        <v>40336</v>
      </c>
      <c r="H41" s="52">
        <f t="shared" si="7"/>
        <v>2.3271512129040985</v>
      </c>
      <c r="I41" s="52">
        <f t="shared" si="9"/>
        <v>6.432008520240648</v>
      </c>
      <c r="J41" s="69">
        <f>E41/J16</f>
        <v>314.91725852272725</v>
      </c>
      <c r="K41" s="216">
        <v>5134908</v>
      </c>
      <c r="L41" s="215"/>
      <c r="M41" s="215">
        <v>5027101</v>
      </c>
      <c r="N41" s="215"/>
      <c r="O41" s="51">
        <f t="shared" si="8"/>
        <v>-107807</v>
      </c>
      <c r="P41" s="52">
        <f t="shared" si="10"/>
        <v>-2.0994923375452856</v>
      </c>
      <c r="Q41" s="49">
        <f t="shared" si="11"/>
        <v>3.120464202027022</v>
      </c>
      <c r="W41" s="71"/>
      <c r="X41" s="71"/>
      <c r="Z41" s="71"/>
    </row>
    <row r="42" spans="2:26" ht="18" customHeight="1">
      <c r="B42" s="56" t="s">
        <v>12</v>
      </c>
      <c r="C42" s="218">
        <v>3898840</v>
      </c>
      <c r="D42" s="217"/>
      <c r="E42" s="217">
        <v>3830231</v>
      </c>
      <c r="F42" s="217"/>
      <c r="G42" s="50">
        <f t="shared" si="6"/>
        <v>-68609</v>
      </c>
      <c r="H42" s="52">
        <f t="shared" si="7"/>
        <v>-1.75972853464107</v>
      </c>
      <c r="I42" s="52">
        <f t="shared" si="9"/>
        <v>13.890326997018438</v>
      </c>
      <c r="J42" s="69">
        <f>E42/J17</f>
        <v>330.1923275862069</v>
      </c>
      <c r="K42" s="216">
        <v>14399149</v>
      </c>
      <c r="L42" s="215"/>
      <c r="M42" s="215">
        <v>19835824</v>
      </c>
      <c r="N42" s="215"/>
      <c r="O42" s="51">
        <f t="shared" si="8"/>
        <v>5436675</v>
      </c>
      <c r="P42" s="52">
        <f t="shared" si="10"/>
        <v>37.75691882902245</v>
      </c>
      <c r="Q42" s="49">
        <f t="shared" si="11"/>
        <v>12.31265866942169</v>
      </c>
      <c r="W42" s="71"/>
      <c r="X42" s="71"/>
      <c r="Z42" s="71"/>
    </row>
    <row r="43" spans="2:26" ht="18" customHeight="1">
      <c r="B43" s="56" t="s">
        <v>11</v>
      </c>
      <c r="C43" s="218">
        <v>3962530</v>
      </c>
      <c r="D43" s="217"/>
      <c r="E43" s="217">
        <v>3966954</v>
      </c>
      <c r="F43" s="217"/>
      <c r="G43" s="50">
        <f t="shared" si="6"/>
        <v>4424</v>
      </c>
      <c r="H43" s="52">
        <f t="shared" si="7"/>
        <v>0.11164584242895614</v>
      </c>
      <c r="I43" s="52">
        <f t="shared" si="9"/>
        <v>14.386152752178727</v>
      </c>
      <c r="J43" s="69">
        <f>E43/J18</f>
        <v>376.65723509304974</v>
      </c>
      <c r="K43" s="216">
        <v>18427637</v>
      </c>
      <c r="L43" s="215"/>
      <c r="M43" s="215">
        <v>13702416</v>
      </c>
      <c r="N43" s="215"/>
      <c r="O43" s="51">
        <f t="shared" si="8"/>
        <v>-4725221</v>
      </c>
      <c r="P43" s="52">
        <f t="shared" si="10"/>
        <v>-25.64203429880891</v>
      </c>
      <c r="Q43" s="49">
        <f t="shared" si="11"/>
        <v>8.505478328221832</v>
      </c>
      <c r="W43" s="71"/>
      <c r="X43" s="71"/>
      <c r="Z43" s="71"/>
    </row>
    <row r="44" spans="2:26" ht="18" customHeight="1">
      <c r="B44" s="56" t="s">
        <v>8</v>
      </c>
      <c r="C44" s="218">
        <v>2074583</v>
      </c>
      <c r="D44" s="217"/>
      <c r="E44" s="217">
        <v>1998577</v>
      </c>
      <c r="F44" s="217"/>
      <c r="G44" s="50">
        <f t="shared" si="6"/>
        <v>-76006</v>
      </c>
      <c r="H44" s="52">
        <f t="shared" si="7"/>
        <v>-3.663676025495249</v>
      </c>
      <c r="I44" s="52">
        <f t="shared" si="9"/>
        <v>7.24783650352162</v>
      </c>
      <c r="J44" s="69">
        <f>E44/J19</f>
        <v>415.5045738045738</v>
      </c>
      <c r="K44" s="216">
        <v>6349816</v>
      </c>
      <c r="L44" s="215"/>
      <c r="M44" s="215">
        <v>7041668</v>
      </c>
      <c r="N44" s="215"/>
      <c r="O44" s="51">
        <f t="shared" si="8"/>
        <v>691852</v>
      </c>
      <c r="P44" s="52">
        <f t="shared" si="10"/>
        <v>10.895622802298519</v>
      </c>
      <c r="Q44" s="49">
        <f t="shared" si="11"/>
        <v>4.370963089175892</v>
      </c>
      <c r="W44" s="71"/>
      <c r="X44" s="71"/>
      <c r="Z44" s="71"/>
    </row>
    <row r="45" spans="2:26" ht="13.5">
      <c r="B45" s="9"/>
      <c r="C45" s="68"/>
      <c r="D45" s="68"/>
      <c r="E45" s="214"/>
      <c r="F45" s="214"/>
      <c r="G45" s="50"/>
      <c r="H45" s="52"/>
      <c r="I45" s="52"/>
      <c r="J45" s="69"/>
      <c r="K45" s="70"/>
      <c r="L45" s="70"/>
      <c r="M45" s="213"/>
      <c r="N45" s="213"/>
      <c r="O45" s="51"/>
      <c r="P45" s="52"/>
      <c r="Q45" s="49"/>
      <c r="X45" s="71"/>
      <c r="Z45" s="71"/>
    </row>
    <row r="46" spans="2:26" ht="18" customHeight="1">
      <c r="B46" s="9" t="s">
        <v>7</v>
      </c>
      <c r="C46" s="218">
        <v>11166481</v>
      </c>
      <c r="D46" s="217"/>
      <c r="E46" s="217">
        <v>10893213</v>
      </c>
      <c r="F46" s="217"/>
      <c r="G46" s="50">
        <f t="shared" si="6"/>
        <v>-273268</v>
      </c>
      <c r="H46" s="52">
        <f t="shared" si="7"/>
        <v>-2.4472168089481414</v>
      </c>
      <c r="I46" s="52">
        <f t="shared" si="9"/>
        <v>39.50422066402058</v>
      </c>
      <c r="J46" s="69">
        <f>E46/J21</f>
        <v>613.5984340674815</v>
      </c>
      <c r="K46" s="216">
        <v>109045703</v>
      </c>
      <c r="L46" s="215"/>
      <c r="M46" s="215">
        <v>103314278</v>
      </c>
      <c r="N46" s="215"/>
      <c r="O46" s="51">
        <f t="shared" si="8"/>
        <v>-5731425</v>
      </c>
      <c r="P46" s="52">
        <f t="shared" si="10"/>
        <v>-5.255984272942882</v>
      </c>
      <c r="Q46" s="49">
        <f t="shared" si="11"/>
        <v>64.1301032259483</v>
      </c>
      <c r="W46" s="71"/>
      <c r="X46" s="71"/>
      <c r="Z46" s="71"/>
    </row>
    <row r="47" spans="2:26" ht="18" customHeight="1">
      <c r="B47" s="56" t="s">
        <v>9</v>
      </c>
      <c r="C47" s="218">
        <v>3758752</v>
      </c>
      <c r="D47" s="217"/>
      <c r="E47" s="217">
        <v>3615424</v>
      </c>
      <c r="F47" s="217"/>
      <c r="G47" s="50">
        <f t="shared" si="6"/>
        <v>-143328</v>
      </c>
      <c r="H47" s="52">
        <f t="shared" si="7"/>
        <v>-3.813180545031969</v>
      </c>
      <c r="I47" s="52">
        <f t="shared" si="9"/>
        <v>13.11132973255879</v>
      </c>
      <c r="J47" s="69">
        <f>E47/J22</f>
        <v>598.5801324503311</v>
      </c>
      <c r="K47" s="216">
        <v>47085398</v>
      </c>
      <c r="L47" s="215"/>
      <c r="M47" s="215">
        <v>50674171</v>
      </c>
      <c r="N47" s="215"/>
      <c r="O47" s="51">
        <f t="shared" si="8"/>
        <v>3588773</v>
      </c>
      <c r="P47" s="52">
        <f t="shared" si="10"/>
        <v>7.621838515626436</v>
      </c>
      <c r="Q47" s="49">
        <f t="shared" si="11"/>
        <v>31.45489549004403</v>
      </c>
      <c r="W47" s="71"/>
      <c r="X47" s="71"/>
      <c r="Z47" s="71"/>
    </row>
    <row r="48" spans="2:26" ht="18" customHeight="1">
      <c r="B48" s="9" t="s">
        <v>10</v>
      </c>
      <c r="C48" s="218">
        <v>2529122</v>
      </c>
      <c r="D48" s="217"/>
      <c r="E48" s="217">
        <v>2592898</v>
      </c>
      <c r="F48" s="217"/>
      <c r="G48" s="50">
        <f t="shared" si="6"/>
        <v>63776</v>
      </c>
      <c r="H48" s="52">
        <f t="shared" si="7"/>
        <v>2.521665621508177</v>
      </c>
      <c r="I48" s="52">
        <f t="shared" si="9"/>
        <v>9.403140721777646</v>
      </c>
      <c r="J48" s="69">
        <f>E48/J23</f>
        <v>500.9462905718702</v>
      </c>
      <c r="K48" s="216">
        <v>32492566</v>
      </c>
      <c r="L48" s="215"/>
      <c r="M48" s="215">
        <v>27100517</v>
      </c>
      <c r="N48" s="215"/>
      <c r="O48" s="51">
        <f t="shared" si="8"/>
        <v>-5392049</v>
      </c>
      <c r="P48" s="52">
        <f t="shared" si="10"/>
        <v>-16.594715849773138</v>
      </c>
      <c r="Q48" s="49">
        <f t="shared" si="11"/>
        <v>16.82205970298284</v>
      </c>
      <c r="W48" s="71"/>
      <c r="X48" s="71"/>
      <c r="Z48" s="71"/>
    </row>
    <row r="49" spans="2:26" ht="18" customHeight="1">
      <c r="B49" s="58" t="s">
        <v>26</v>
      </c>
      <c r="C49" s="218">
        <v>4878607</v>
      </c>
      <c r="D49" s="217"/>
      <c r="E49" s="217">
        <v>4684891</v>
      </c>
      <c r="F49" s="217"/>
      <c r="G49" s="50">
        <f t="shared" si="6"/>
        <v>-193716</v>
      </c>
      <c r="H49" s="52">
        <f t="shared" si="7"/>
        <v>-3.9707236102436667</v>
      </c>
      <c r="I49" s="52">
        <f t="shared" si="9"/>
        <v>16.989750209684143</v>
      </c>
      <c r="J49" s="69">
        <f>E49/J24</f>
        <v>716.6729386568762</v>
      </c>
      <c r="K49" s="216">
        <v>29467739</v>
      </c>
      <c r="L49" s="215"/>
      <c r="M49" s="215">
        <v>25539590</v>
      </c>
      <c r="N49" s="215"/>
      <c r="O49" s="51">
        <f t="shared" si="8"/>
        <v>-3928149</v>
      </c>
      <c r="P49" s="52">
        <f t="shared" si="10"/>
        <v>-13.330337288517455</v>
      </c>
      <c r="Q49" s="49">
        <f t="shared" si="11"/>
        <v>15.853148032921421</v>
      </c>
      <c r="W49" s="71"/>
      <c r="X49" s="71"/>
      <c r="Z49" s="71"/>
    </row>
    <row r="50" spans="2:17" ht="13.5">
      <c r="B50" s="11"/>
      <c r="C50" s="4"/>
      <c r="D50" s="4"/>
      <c r="E50" s="4"/>
      <c r="F50" s="4"/>
      <c r="G50" s="4"/>
      <c r="H50" s="4"/>
      <c r="I50" s="4"/>
      <c r="J50" s="73"/>
      <c r="K50" s="62"/>
      <c r="L50" s="62"/>
      <c r="M50" s="4"/>
      <c r="N50" s="4"/>
      <c r="O50" s="4"/>
      <c r="P50" s="4"/>
      <c r="Q50" s="34"/>
    </row>
    <row r="52" ht="13.5">
      <c r="B52" s="2" t="s">
        <v>302</v>
      </c>
    </row>
    <row r="53" spans="2:12" ht="13.5">
      <c r="B53" s="35" t="s">
        <v>315</v>
      </c>
      <c r="C53" s="35"/>
      <c r="D53" s="35"/>
      <c r="E53" s="35"/>
      <c r="F53" s="35"/>
      <c r="G53" s="35"/>
      <c r="H53" s="35"/>
      <c r="I53" s="35"/>
      <c r="J53" s="35"/>
      <c r="K53" s="35"/>
      <c r="L53" s="35"/>
    </row>
    <row r="54" spans="1:12" s="185" customFormat="1" ht="13.5">
      <c r="A54" s="186"/>
      <c r="B54" s="183" t="s">
        <v>319</v>
      </c>
      <c r="C54" s="184"/>
      <c r="D54" s="184"/>
      <c r="E54" s="184"/>
      <c r="F54" s="184"/>
      <c r="G54" s="184"/>
      <c r="H54" s="184"/>
      <c r="I54" s="184"/>
      <c r="J54" s="184"/>
      <c r="K54" s="184"/>
      <c r="L54" s="184"/>
    </row>
    <row r="55" spans="3:27" ht="13.5">
      <c r="C55" s="74"/>
      <c r="D55" s="75"/>
      <c r="E55" s="75"/>
      <c r="F55" s="75"/>
      <c r="G55" s="75"/>
      <c r="H55" s="75"/>
      <c r="I55" s="75"/>
      <c r="J55" s="75"/>
      <c r="K55" s="75"/>
      <c r="L55" s="75"/>
      <c r="M55" s="75"/>
      <c r="N55" s="75"/>
      <c r="O55" s="75"/>
      <c r="P55" s="75"/>
      <c r="Q55" s="75"/>
      <c r="R55" s="75"/>
      <c r="S55" s="75"/>
      <c r="T55" s="75"/>
      <c r="U55" s="75"/>
      <c r="V55" s="75"/>
      <c r="W55" s="75"/>
      <c r="X55" s="75"/>
      <c r="Y55" s="75"/>
      <c r="Z55" s="75"/>
      <c r="AA55" s="75"/>
    </row>
    <row r="56" spans="3:27" ht="13.5">
      <c r="C56" s="74"/>
      <c r="D56" s="76"/>
      <c r="E56" s="75"/>
      <c r="F56" s="77"/>
      <c r="G56" s="77"/>
      <c r="H56" s="77"/>
      <c r="I56" s="77"/>
      <c r="J56" s="75"/>
      <c r="K56" s="75"/>
      <c r="L56" s="75"/>
      <c r="M56" s="75"/>
      <c r="N56" s="75"/>
      <c r="O56" s="75"/>
      <c r="P56" s="75"/>
      <c r="Q56" s="75"/>
      <c r="R56" s="75"/>
      <c r="S56" s="75"/>
      <c r="T56" s="75"/>
      <c r="U56" s="75"/>
      <c r="V56" s="75"/>
      <c r="W56" s="75"/>
      <c r="X56" s="75"/>
      <c r="Y56" s="75"/>
      <c r="Z56" s="75"/>
      <c r="AA56" s="75"/>
    </row>
    <row r="57" spans="3:27" ht="13.5">
      <c r="C57" s="74"/>
      <c r="D57" s="76"/>
      <c r="E57" s="75"/>
      <c r="F57" s="77"/>
      <c r="G57" s="77"/>
      <c r="H57" s="77"/>
      <c r="I57" s="77"/>
      <c r="J57" s="75"/>
      <c r="K57" s="75"/>
      <c r="L57" s="75"/>
      <c r="M57" s="75"/>
      <c r="N57" s="75"/>
      <c r="O57" s="75"/>
      <c r="P57" s="75"/>
      <c r="Q57" s="75"/>
      <c r="R57" s="75"/>
      <c r="S57" s="75"/>
      <c r="T57" s="75"/>
      <c r="U57" s="75"/>
      <c r="V57" s="75"/>
      <c r="W57" s="75"/>
      <c r="X57" s="75"/>
      <c r="Y57" s="75"/>
      <c r="Z57" s="75"/>
      <c r="AA57" s="75"/>
    </row>
    <row r="58" spans="3:27" ht="13.5">
      <c r="C58" s="74"/>
      <c r="D58" s="76"/>
      <c r="E58" s="75"/>
      <c r="F58" s="77"/>
      <c r="G58" s="77"/>
      <c r="H58" s="77"/>
      <c r="I58" s="77"/>
      <c r="J58" s="75"/>
      <c r="K58" s="75"/>
      <c r="L58" s="75"/>
      <c r="M58" s="75"/>
      <c r="N58" s="75"/>
      <c r="O58" s="75"/>
      <c r="P58" s="75"/>
      <c r="Q58" s="75"/>
      <c r="R58" s="75"/>
      <c r="S58" s="75"/>
      <c r="T58" s="75"/>
      <c r="U58" s="75"/>
      <c r="V58" s="75"/>
      <c r="W58" s="75"/>
      <c r="X58" s="75"/>
      <c r="Y58" s="75"/>
      <c r="Z58" s="75"/>
      <c r="AA58" s="75"/>
    </row>
    <row r="59" spans="3:27" ht="13.5">
      <c r="C59" s="74"/>
      <c r="D59" s="76"/>
      <c r="E59" s="75"/>
      <c r="F59" s="77"/>
      <c r="G59" s="77"/>
      <c r="H59" s="77"/>
      <c r="I59" s="77"/>
      <c r="J59" s="75"/>
      <c r="K59" s="75"/>
      <c r="L59" s="75"/>
      <c r="M59" s="75"/>
      <c r="N59" s="75"/>
      <c r="O59" s="75"/>
      <c r="P59" s="75"/>
      <c r="Q59" s="75"/>
      <c r="R59" s="75"/>
      <c r="S59" s="75"/>
      <c r="T59" s="75"/>
      <c r="U59" s="75"/>
      <c r="V59" s="75"/>
      <c r="W59" s="75"/>
      <c r="X59" s="75"/>
      <c r="Y59" s="75"/>
      <c r="Z59" s="75"/>
      <c r="AA59" s="75"/>
    </row>
    <row r="60" spans="3:27" ht="13.5">
      <c r="C60" s="74"/>
      <c r="D60" s="76"/>
      <c r="E60" s="75"/>
      <c r="F60" s="77"/>
      <c r="G60" s="77"/>
      <c r="H60" s="77"/>
      <c r="I60" s="77"/>
      <c r="J60" s="75"/>
      <c r="K60" s="75"/>
      <c r="L60" s="75"/>
      <c r="M60" s="75"/>
      <c r="N60" s="75"/>
      <c r="O60" s="75"/>
      <c r="P60" s="75"/>
      <c r="Q60" s="75"/>
      <c r="R60" s="75"/>
      <c r="S60" s="75"/>
      <c r="T60" s="75"/>
      <c r="U60" s="75"/>
      <c r="V60" s="75"/>
      <c r="W60" s="75"/>
      <c r="X60" s="75"/>
      <c r="Y60" s="75"/>
      <c r="Z60" s="75"/>
      <c r="AA60" s="75"/>
    </row>
    <row r="61" spans="3:27" ht="13.5">
      <c r="C61" s="74"/>
      <c r="D61" s="76"/>
      <c r="E61" s="75"/>
      <c r="F61" s="77"/>
      <c r="G61" s="77"/>
      <c r="H61" s="77"/>
      <c r="I61" s="77"/>
      <c r="J61" s="75"/>
      <c r="K61" s="75"/>
      <c r="L61" s="75"/>
      <c r="M61" s="75"/>
      <c r="N61" s="75"/>
      <c r="O61" s="75"/>
      <c r="P61" s="75"/>
      <c r="Q61" s="75"/>
      <c r="R61" s="75"/>
      <c r="S61" s="75"/>
      <c r="T61" s="75"/>
      <c r="U61" s="75"/>
      <c r="V61" s="75"/>
      <c r="W61" s="75"/>
      <c r="X61" s="75"/>
      <c r="Y61" s="75"/>
      <c r="Z61" s="75"/>
      <c r="AA61" s="75"/>
    </row>
    <row r="62" spans="3:27" ht="13.5">
      <c r="C62" s="74"/>
      <c r="D62" s="76"/>
      <c r="E62" s="75"/>
      <c r="F62" s="77"/>
      <c r="G62" s="77"/>
      <c r="H62" s="77"/>
      <c r="I62" s="77"/>
      <c r="J62" s="75"/>
      <c r="K62" s="75"/>
      <c r="L62" s="75"/>
      <c r="M62" s="75"/>
      <c r="N62" s="75"/>
      <c r="O62" s="75"/>
      <c r="P62" s="75"/>
      <c r="Q62" s="75"/>
      <c r="R62" s="75"/>
      <c r="S62" s="75"/>
      <c r="T62" s="75"/>
      <c r="U62" s="75"/>
      <c r="V62" s="75"/>
      <c r="W62" s="75"/>
      <c r="X62" s="75"/>
      <c r="Y62" s="75"/>
      <c r="Z62" s="75"/>
      <c r="AA62" s="75"/>
    </row>
    <row r="63" spans="3:27" ht="13.5">
      <c r="C63" s="74"/>
      <c r="D63" s="76"/>
      <c r="E63" s="75"/>
      <c r="F63" s="77"/>
      <c r="G63" s="77"/>
      <c r="H63" s="77"/>
      <c r="I63" s="77"/>
      <c r="J63" s="75"/>
      <c r="K63" s="75"/>
      <c r="L63" s="75"/>
      <c r="M63" s="75"/>
      <c r="N63" s="75"/>
      <c r="O63" s="75"/>
      <c r="P63" s="75"/>
      <c r="Q63" s="75"/>
      <c r="R63" s="75"/>
      <c r="S63" s="75"/>
      <c r="T63" s="75"/>
      <c r="U63" s="75"/>
      <c r="V63" s="75"/>
      <c r="W63" s="75"/>
      <c r="X63" s="75"/>
      <c r="Y63" s="75"/>
      <c r="Z63" s="75"/>
      <c r="AA63" s="75"/>
    </row>
    <row r="64" spans="3:27" ht="13.5">
      <c r="C64" s="74"/>
      <c r="D64" s="76"/>
      <c r="E64" s="75"/>
      <c r="F64" s="77"/>
      <c r="G64" s="77"/>
      <c r="H64" s="77"/>
      <c r="I64" s="77"/>
      <c r="J64" s="75"/>
      <c r="K64" s="75"/>
      <c r="L64" s="75"/>
      <c r="M64" s="75"/>
      <c r="N64" s="75"/>
      <c r="O64" s="75"/>
      <c r="P64" s="75"/>
      <c r="Q64" s="75"/>
      <c r="R64" s="75"/>
      <c r="S64" s="75"/>
      <c r="T64" s="75"/>
      <c r="U64" s="75"/>
      <c r="V64" s="75"/>
      <c r="W64" s="75"/>
      <c r="X64" s="75"/>
      <c r="Y64" s="75"/>
      <c r="Z64" s="75"/>
      <c r="AA64" s="75"/>
    </row>
    <row r="65" spans="3:27" ht="13.5">
      <c r="C65" s="74"/>
      <c r="D65" s="76"/>
      <c r="E65" s="75"/>
      <c r="F65" s="75"/>
      <c r="G65" s="75"/>
      <c r="H65" s="75"/>
      <c r="I65" s="75"/>
      <c r="J65" s="75"/>
      <c r="K65" s="75"/>
      <c r="L65" s="75"/>
      <c r="M65" s="75"/>
      <c r="N65" s="75"/>
      <c r="O65" s="75"/>
      <c r="P65" s="75"/>
      <c r="Q65" s="75"/>
      <c r="R65" s="75"/>
      <c r="S65" s="75"/>
      <c r="T65" s="75"/>
      <c r="U65" s="75"/>
      <c r="V65" s="75"/>
      <c r="W65" s="75"/>
      <c r="X65" s="75"/>
      <c r="Y65" s="75"/>
      <c r="Z65" s="75"/>
      <c r="AA65" s="75"/>
    </row>
    <row r="66" spans="3:27" ht="13.5">
      <c r="C66" s="74"/>
      <c r="D66" s="75"/>
      <c r="E66" s="75"/>
      <c r="F66" s="75"/>
      <c r="G66" s="75"/>
      <c r="H66" s="75"/>
      <c r="I66" s="75"/>
      <c r="J66" s="75"/>
      <c r="K66" s="75"/>
      <c r="L66" s="75"/>
      <c r="M66" s="75"/>
      <c r="N66" s="75"/>
      <c r="O66" s="75"/>
      <c r="P66" s="75"/>
      <c r="Q66" s="75"/>
      <c r="R66" s="75"/>
      <c r="S66" s="75"/>
      <c r="T66" s="75"/>
      <c r="U66" s="75"/>
      <c r="V66" s="75"/>
      <c r="W66" s="75"/>
      <c r="X66" s="75"/>
      <c r="Y66" s="75"/>
      <c r="Z66" s="75"/>
      <c r="AA66" s="75"/>
    </row>
    <row r="67" spans="3:27" ht="13.5">
      <c r="C67" s="74"/>
      <c r="D67" s="75"/>
      <c r="E67" s="75"/>
      <c r="F67" s="75"/>
      <c r="G67" s="75"/>
      <c r="H67" s="75"/>
      <c r="I67" s="75"/>
      <c r="J67" s="75"/>
      <c r="K67" s="75"/>
      <c r="L67" s="75"/>
      <c r="M67" s="75"/>
      <c r="N67" s="75"/>
      <c r="O67" s="75"/>
      <c r="P67" s="75"/>
      <c r="Q67" s="75"/>
      <c r="R67" s="75"/>
      <c r="S67" s="75"/>
      <c r="T67" s="75"/>
      <c r="U67" s="75"/>
      <c r="V67" s="75"/>
      <c r="W67" s="75"/>
      <c r="X67" s="75"/>
      <c r="Y67" s="75"/>
      <c r="Z67" s="75"/>
      <c r="AA67" s="75"/>
    </row>
    <row r="68" spans="3:27" ht="13.5">
      <c r="C68" s="74"/>
      <c r="D68" s="75"/>
      <c r="E68" s="75"/>
      <c r="F68" s="75"/>
      <c r="G68" s="75"/>
      <c r="H68" s="75"/>
      <c r="I68" s="75"/>
      <c r="J68" s="75"/>
      <c r="K68" s="75"/>
      <c r="L68" s="75"/>
      <c r="M68" s="75"/>
      <c r="N68" s="75"/>
      <c r="O68" s="75"/>
      <c r="P68" s="75"/>
      <c r="Q68" s="75"/>
      <c r="R68" s="75"/>
      <c r="S68" s="75"/>
      <c r="T68" s="75"/>
      <c r="U68" s="75"/>
      <c r="V68" s="75"/>
      <c r="W68" s="75"/>
      <c r="X68" s="75"/>
      <c r="Y68" s="75"/>
      <c r="Z68" s="75"/>
      <c r="AA68" s="75"/>
    </row>
    <row r="69" spans="4:27" ht="13.5">
      <c r="D69" s="77"/>
      <c r="E69" s="77"/>
      <c r="F69" s="77"/>
      <c r="G69" s="77"/>
      <c r="H69" s="77"/>
      <c r="I69" s="77"/>
      <c r="J69" s="77"/>
      <c r="K69" s="77"/>
      <c r="L69" s="77"/>
      <c r="M69" s="77"/>
      <c r="N69" s="77"/>
      <c r="O69" s="77"/>
      <c r="P69" s="77"/>
      <c r="Q69" s="77"/>
      <c r="R69" s="77"/>
      <c r="S69" s="77"/>
      <c r="T69" s="77"/>
      <c r="U69" s="77"/>
      <c r="V69" s="77"/>
      <c r="W69" s="77"/>
      <c r="X69" s="77"/>
      <c r="Y69" s="77"/>
      <c r="Z69" s="77"/>
      <c r="AA69" s="77"/>
    </row>
    <row r="70" spans="3:27" ht="13.5">
      <c r="C70" s="74"/>
      <c r="D70" s="75"/>
      <c r="E70" s="75"/>
      <c r="F70" s="75"/>
      <c r="G70" s="75"/>
      <c r="H70" s="75"/>
      <c r="I70" s="75"/>
      <c r="J70" s="75"/>
      <c r="K70" s="75"/>
      <c r="L70" s="75"/>
      <c r="M70" s="75"/>
      <c r="N70" s="75"/>
      <c r="O70" s="75"/>
      <c r="P70" s="75"/>
      <c r="Q70" s="75"/>
      <c r="R70" s="75"/>
      <c r="S70" s="75"/>
      <c r="T70" s="75"/>
      <c r="U70" s="75"/>
      <c r="V70" s="75"/>
      <c r="W70" s="75"/>
      <c r="X70" s="75"/>
      <c r="Y70" s="75"/>
      <c r="Z70" s="75"/>
      <c r="AA70" s="75"/>
    </row>
    <row r="71" spans="3:27" ht="13.5">
      <c r="C71" s="74"/>
      <c r="D71" s="76"/>
      <c r="E71" s="75"/>
      <c r="F71" s="75"/>
      <c r="G71" s="75"/>
      <c r="H71" s="77"/>
      <c r="I71" s="77"/>
      <c r="J71" s="75"/>
      <c r="K71" s="75"/>
      <c r="L71" s="75"/>
      <c r="M71" s="75"/>
      <c r="N71" s="75"/>
      <c r="O71" s="75"/>
      <c r="P71" s="75"/>
      <c r="Q71" s="75"/>
      <c r="R71" s="75"/>
      <c r="S71" s="75"/>
      <c r="T71" s="75"/>
      <c r="U71" s="75"/>
      <c r="V71" s="75"/>
      <c r="W71" s="75"/>
      <c r="X71" s="75"/>
      <c r="Y71" s="75"/>
      <c r="Z71" s="75"/>
      <c r="AA71" s="75"/>
    </row>
    <row r="72" spans="3:27" ht="13.5">
      <c r="C72" s="74"/>
      <c r="D72" s="76"/>
      <c r="E72" s="75"/>
      <c r="F72" s="75"/>
      <c r="G72" s="75"/>
      <c r="H72" s="77"/>
      <c r="I72" s="77"/>
      <c r="J72" s="75"/>
      <c r="K72" s="75"/>
      <c r="L72" s="75"/>
      <c r="M72" s="75"/>
      <c r="N72" s="75"/>
      <c r="O72" s="75"/>
      <c r="P72" s="75"/>
      <c r="Q72" s="75"/>
      <c r="R72" s="75"/>
      <c r="S72" s="75"/>
      <c r="T72" s="75"/>
      <c r="U72" s="75"/>
      <c r="V72" s="75"/>
      <c r="W72" s="75"/>
      <c r="X72" s="75"/>
      <c r="Y72" s="75"/>
      <c r="Z72" s="75"/>
      <c r="AA72" s="75"/>
    </row>
    <row r="73" spans="3:27" ht="13.5">
      <c r="C73" s="74"/>
      <c r="D73" s="76"/>
      <c r="E73" s="75"/>
      <c r="F73" s="75"/>
      <c r="G73" s="75"/>
      <c r="H73" s="77"/>
      <c r="I73" s="77"/>
      <c r="J73" s="75"/>
      <c r="K73" s="75"/>
      <c r="L73" s="75"/>
      <c r="M73" s="75"/>
      <c r="N73" s="75"/>
      <c r="O73" s="75"/>
      <c r="P73" s="75"/>
      <c r="Q73" s="75"/>
      <c r="R73" s="75"/>
      <c r="S73" s="75"/>
      <c r="T73" s="75"/>
      <c r="U73" s="75"/>
      <c r="V73" s="75"/>
      <c r="W73" s="75"/>
      <c r="X73" s="75"/>
      <c r="Y73" s="75"/>
      <c r="Z73" s="75"/>
      <c r="AA73" s="75"/>
    </row>
    <row r="74" spans="3:27" ht="13.5">
      <c r="C74" s="74"/>
      <c r="D74" s="76"/>
      <c r="E74" s="75"/>
      <c r="F74" s="75"/>
      <c r="G74" s="75"/>
      <c r="H74" s="77"/>
      <c r="I74" s="77"/>
      <c r="J74" s="75"/>
      <c r="K74" s="75"/>
      <c r="L74" s="75"/>
      <c r="M74" s="75"/>
      <c r="N74" s="75"/>
      <c r="O74" s="75"/>
      <c r="P74" s="75"/>
      <c r="Q74" s="75"/>
      <c r="R74" s="75"/>
      <c r="S74" s="75"/>
      <c r="T74" s="75"/>
      <c r="U74" s="75"/>
      <c r="V74" s="75"/>
      <c r="W74" s="75"/>
      <c r="X74" s="75"/>
      <c r="Y74" s="75"/>
      <c r="Z74" s="75"/>
      <c r="AA74" s="75"/>
    </row>
    <row r="75" spans="3:27" ht="13.5">
      <c r="C75" s="74"/>
      <c r="D75" s="76"/>
      <c r="E75" s="75"/>
      <c r="F75" s="75"/>
      <c r="G75" s="75"/>
      <c r="H75" s="77"/>
      <c r="I75" s="77"/>
      <c r="J75" s="75"/>
      <c r="K75" s="75"/>
      <c r="L75" s="75"/>
      <c r="M75" s="75"/>
      <c r="N75" s="75"/>
      <c r="O75" s="75"/>
      <c r="P75" s="75"/>
      <c r="Q75" s="75"/>
      <c r="R75" s="75"/>
      <c r="S75" s="75"/>
      <c r="T75" s="75"/>
      <c r="U75" s="75"/>
      <c r="V75" s="75"/>
      <c r="W75" s="75"/>
      <c r="X75" s="75"/>
      <c r="Y75" s="75"/>
      <c r="Z75" s="75"/>
      <c r="AA75" s="75"/>
    </row>
    <row r="76" spans="3:27" ht="13.5">
      <c r="C76" s="74"/>
      <c r="D76" s="76"/>
      <c r="E76" s="75"/>
      <c r="F76" s="75"/>
      <c r="G76" s="75"/>
      <c r="H76" s="77"/>
      <c r="I76" s="77"/>
      <c r="J76" s="75"/>
      <c r="K76" s="75"/>
      <c r="L76" s="75"/>
      <c r="M76" s="75"/>
      <c r="N76" s="75"/>
      <c r="O76" s="75"/>
      <c r="P76" s="75"/>
      <c r="Q76" s="75"/>
      <c r="R76" s="75"/>
      <c r="S76" s="75"/>
      <c r="T76" s="75"/>
      <c r="U76" s="75"/>
      <c r="V76" s="75"/>
      <c r="W76" s="75"/>
      <c r="X76" s="75"/>
      <c r="Y76" s="75"/>
      <c r="Z76" s="75"/>
      <c r="AA76" s="75"/>
    </row>
    <row r="77" spans="3:27" ht="13.5">
      <c r="C77" s="74"/>
      <c r="D77" s="76"/>
      <c r="E77" s="75"/>
      <c r="F77" s="75"/>
      <c r="G77" s="75"/>
      <c r="H77" s="77"/>
      <c r="I77" s="77"/>
      <c r="J77" s="75"/>
      <c r="K77" s="75"/>
      <c r="L77" s="75"/>
      <c r="M77" s="75"/>
      <c r="N77" s="75"/>
      <c r="O77" s="75"/>
      <c r="P77" s="75"/>
      <c r="Q77" s="75"/>
      <c r="R77" s="75"/>
      <c r="S77" s="75"/>
      <c r="T77" s="75"/>
      <c r="U77" s="75"/>
      <c r="V77" s="75"/>
      <c r="W77" s="75"/>
      <c r="X77" s="75"/>
      <c r="Y77" s="75"/>
      <c r="Z77" s="75"/>
      <c r="AA77" s="75"/>
    </row>
    <row r="78" spans="3:27" ht="13.5">
      <c r="C78" s="74"/>
      <c r="D78" s="76"/>
      <c r="E78" s="75"/>
      <c r="F78" s="75"/>
      <c r="G78" s="75"/>
      <c r="H78" s="75"/>
      <c r="I78" s="75"/>
      <c r="J78" s="75"/>
      <c r="K78" s="75"/>
      <c r="L78" s="75"/>
      <c r="M78" s="75"/>
      <c r="N78" s="75"/>
      <c r="O78" s="75"/>
      <c r="P78" s="75"/>
      <c r="Q78" s="75"/>
      <c r="R78" s="75"/>
      <c r="S78" s="75"/>
      <c r="T78" s="75"/>
      <c r="U78" s="75"/>
      <c r="V78" s="75"/>
      <c r="W78" s="75"/>
      <c r="X78" s="75"/>
      <c r="Y78" s="75"/>
      <c r="Z78" s="75"/>
      <c r="AA78" s="75"/>
    </row>
    <row r="79" spans="3:27" ht="13.5">
      <c r="C79" s="74"/>
      <c r="D79" s="76"/>
      <c r="E79" s="75"/>
      <c r="F79" s="75"/>
      <c r="G79" s="75"/>
      <c r="H79" s="75"/>
      <c r="I79" s="75"/>
      <c r="J79" s="75"/>
      <c r="K79" s="75"/>
      <c r="L79" s="75"/>
      <c r="M79" s="75"/>
      <c r="N79" s="75"/>
      <c r="O79" s="75"/>
      <c r="P79" s="75"/>
      <c r="Q79" s="75"/>
      <c r="R79" s="75"/>
      <c r="S79" s="75"/>
      <c r="T79" s="75"/>
      <c r="U79" s="75"/>
      <c r="V79" s="75"/>
      <c r="W79" s="75"/>
      <c r="X79" s="75"/>
      <c r="Y79" s="75"/>
      <c r="Z79" s="75"/>
      <c r="AA79" s="75"/>
    </row>
    <row r="80" spans="3:27" ht="13.5">
      <c r="C80" s="74"/>
      <c r="D80" s="76"/>
      <c r="E80" s="75"/>
      <c r="F80" s="75"/>
      <c r="G80" s="75"/>
      <c r="H80" s="75"/>
      <c r="I80" s="75"/>
      <c r="J80" s="75"/>
      <c r="K80" s="75"/>
      <c r="L80" s="75"/>
      <c r="M80" s="75"/>
      <c r="N80" s="75"/>
      <c r="O80" s="75"/>
      <c r="P80" s="75"/>
      <c r="Q80" s="75"/>
      <c r="R80" s="75"/>
      <c r="S80" s="75"/>
      <c r="T80" s="75"/>
      <c r="U80" s="75"/>
      <c r="V80" s="75"/>
      <c r="W80" s="75"/>
      <c r="X80" s="75"/>
      <c r="Y80" s="75"/>
      <c r="Z80" s="75"/>
      <c r="AA80" s="75"/>
    </row>
    <row r="81" spans="3:27" ht="13.5">
      <c r="C81" s="74"/>
      <c r="D81" s="75"/>
      <c r="E81" s="75"/>
      <c r="F81" s="75"/>
      <c r="G81" s="75"/>
      <c r="H81" s="75"/>
      <c r="I81" s="75"/>
      <c r="J81" s="75"/>
      <c r="K81" s="75"/>
      <c r="L81" s="75"/>
      <c r="M81" s="75"/>
      <c r="N81" s="75"/>
      <c r="O81" s="75"/>
      <c r="P81" s="75"/>
      <c r="Q81" s="75"/>
      <c r="R81" s="75"/>
      <c r="S81" s="75"/>
      <c r="T81" s="75"/>
      <c r="U81" s="75"/>
      <c r="V81" s="75"/>
      <c r="W81" s="75"/>
      <c r="X81" s="75"/>
      <c r="Y81" s="75"/>
      <c r="Z81" s="75"/>
      <c r="AA81" s="75"/>
    </row>
    <row r="82" spans="3:27" ht="13.5">
      <c r="C82" s="74"/>
      <c r="D82" s="75"/>
      <c r="E82" s="75"/>
      <c r="F82" s="75"/>
      <c r="G82" s="75"/>
      <c r="H82" s="75"/>
      <c r="I82" s="75"/>
      <c r="J82" s="75"/>
      <c r="K82" s="75"/>
      <c r="L82" s="75"/>
      <c r="M82" s="75"/>
      <c r="N82" s="75"/>
      <c r="O82" s="75"/>
      <c r="P82" s="75"/>
      <c r="Q82" s="75"/>
      <c r="R82" s="75"/>
      <c r="S82" s="75"/>
      <c r="T82" s="75"/>
      <c r="U82" s="75"/>
      <c r="V82" s="75"/>
      <c r="W82" s="75"/>
      <c r="X82" s="75"/>
      <c r="Y82" s="75"/>
      <c r="Z82" s="75"/>
      <c r="AA82" s="75"/>
    </row>
    <row r="83" spans="3:27" ht="13.5">
      <c r="C83" s="74"/>
      <c r="D83" s="75"/>
      <c r="E83" s="75"/>
      <c r="F83" s="75"/>
      <c r="G83" s="75"/>
      <c r="H83" s="75"/>
      <c r="I83" s="75"/>
      <c r="J83" s="75"/>
      <c r="K83" s="75"/>
      <c r="L83" s="75"/>
      <c r="M83" s="75"/>
      <c r="N83" s="75"/>
      <c r="O83" s="75"/>
      <c r="P83" s="75"/>
      <c r="Q83" s="75"/>
      <c r="R83" s="75"/>
      <c r="S83" s="75"/>
      <c r="T83" s="75"/>
      <c r="U83" s="75"/>
      <c r="V83" s="75"/>
      <c r="W83" s="75"/>
      <c r="X83" s="75"/>
      <c r="Y83" s="75"/>
      <c r="Z83" s="75"/>
      <c r="AA83" s="75"/>
    </row>
    <row r="84" spans="3:27" ht="13.5">
      <c r="C84" s="74"/>
      <c r="D84" s="75"/>
      <c r="E84" s="75"/>
      <c r="F84" s="75"/>
      <c r="G84" s="75"/>
      <c r="H84" s="77"/>
      <c r="I84" s="77"/>
      <c r="J84" s="75"/>
      <c r="K84" s="75"/>
      <c r="L84" s="75"/>
      <c r="M84" s="75"/>
      <c r="N84" s="75"/>
      <c r="O84" s="75"/>
      <c r="P84" s="75"/>
      <c r="Q84" s="75"/>
      <c r="R84" s="75"/>
      <c r="S84" s="75"/>
      <c r="T84" s="75"/>
      <c r="U84" s="75"/>
      <c r="V84" s="75"/>
      <c r="W84" s="75"/>
      <c r="X84" s="75"/>
      <c r="Y84" s="75"/>
      <c r="Z84" s="75"/>
      <c r="AA84" s="75"/>
    </row>
    <row r="85" spans="3:27" ht="13.5">
      <c r="C85" s="74"/>
      <c r="D85" s="75"/>
      <c r="E85" s="75"/>
      <c r="F85" s="75"/>
      <c r="G85" s="75"/>
      <c r="H85" s="77"/>
      <c r="I85" s="77"/>
      <c r="J85" s="75"/>
      <c r="K85" s="75"/>
      <c r="L85" s="75"/>
      <c r="M85" s="75"/>
      <c r="N85" s="75"/>
      <c r="O85" s="75"/>
      <c r="P85" s="75"/>
      <c r="Q85" s="75"/>
      <c r="R85" s="75"/>
      <c r="S85" s="75"/>
      <c r="T85" s="75"/>
      <c r="U85" s="75"/>
      <c r="V85" s="75"/>
      <c r="W85" s="75"/>
      <c r="X85" s="75"/>
      <c r="Y85" s="75"/>
      <c r="Z85" s="75"/>
      <c r="AA85" s="75"/>
    </row>
    <row r="86" spans="3:27" ht="13.5">
      <c r="C86" s="74"/>
      <c r="D86" s="75"/>
      <c r="E86" s="75"/>
      <c r="F86" s="75"/>
      <c r="G86" s="75"/>
      <c r="H86" s="77"/>
      <c r="I86" s="77"/>
      <c r="J86" s="75"/>
      <c r="K86" s="75"/>
      <c r="L86" s="75"/>
      <c r="M86" s="75"/>
      <c r="N86" s="75"/>
      <c r="O86" s="75"/>
      <c r="P86" s="75"/>
      <c r="Q86" s="75"/>
      <c r="R86" s="75"/>
      <c r="S86" s="75"/>
      <c r="T86" s="75"/>
      <c r="U86" s="75"/>
      <c r="V86" s="75"/>
      <c r="W86" s="75"/>
      <c r="X86" s="75"/>
      <c r="Y86" s="75"/>
      <c r="Z86" s="75"/>
      <c r="AA86" s="75"/>
    </row>
    <row r="87" spans="3:27" ht="13.5">
      <c r="C87" s="74"/>
      <c r="D87" s="75"/>
      <c r="E87" s="75"/>
      <c r="F87" s="75"/>
      <c r="G87" s="75"/>
      <c r="H87" s="77"/>
      <c r="I87" s="77"/>
      <c r="J87" s="75"/>
      <c r="K87" s="75"/>
      <c r="L87" s="75"/>
      <c r="M87" s="75"/>
      <c r="N87" s="75"/>
      <c r="O87" s="75"/>
      <c r="P87" s="75"/>
      <c r="Q87" s="75"/>
      <c r="R87" s="75"/>
      <c r="S87" s="75"/>
      <c r="T87" s="75"/>
      <c r="U87" s="75"/>
      <c r="V87" s="75"/>
      <c r="W87" s="75"/>
      <c r="X87" s="75"/>
      <c r="Y87" s="75"/>
      <c r="Z87" s="75"/>
      <c r="AA87" s="75"/>
    </row>
    <row r="88" spans="3:27" ht="13.5">
      <c r="C88" s="74"/>
      <c r="D88" s="75"/>
      <c r="E88" s="75"/>
      <c r="F88" s="75"/>
      <c r="G88" s="75"/>
      <c r="H88" s="77"/>
      <c r="I88" s="77"/>
      <c r="J88" s="75"/>
      <c r="K88" s="75"/>
      <c r="L88" s="75"/>
      <c r="M88" s="75"/>
      <c r="N88" s="75"/>
      <c r="O88" s="75"/>
      <c r="P88" s="75"/>
      <c r="Q88" s="75"/>
      <c r="R88" s="75"/>
      <c r="S88" s="75"/>
      <c r="T88" s="75"/>
      <c r="U88" s="75"/>
      <c r="V88" s="75"/>
      <c r="W88" s="75"/>
      <c r="X88" s="75"/>
      <c r="Y88" s="75"/>
      <c r="Z88" s="75"/>
      <c r="AA88" s="75"/>
    </row>
    <row r="89" spans="3:27" ht="13.5">
      <c r="C89" s="74"/>
      <c r="D89" s="75"/>
      <c r="E89" s="75"/>
      <c r="F89" s="75"/>
      <c r="G89" s="75"/>
      <c r="H89" s="77"/>
      <c r="I89" s="77"/>
      <c r="J89" s="75"/>
      <c r="K89" s="75"/>
      <c r="L89" s="75"/>
      <c r="M89" s="75"/>
      <c r="N89" s="75"/>
      <c r="O89" s="75"/>
      <c r="P89" s="75"/>
      <c r="Q89" s="75"/>
      <c r="R89" s="75"/>
      <c r="S89" s="75"/>
      <c r="T89" s="75"/>
      <c r="U89" s="75"/>
      <c r="V89" s="75"/>
      <c r="W89" s="75"/>
      <c r="X89" s="75"/>
      <c r="Y89" s="75"/>
      <c r="Z89" s="75"/>
      <c r="AA89" s="75"/>
    </row>
    <row r="90" spans="3:27" ht="13.5">
      <c r="C90" s="74"/>
      <c r="D90" s="75"/>
      <c r="E90" s="75"/>
      <c r="F90" s="75"/>
      <c r="G90" s="75"/>
      <c r="H90" s="77"/>
      <c r="I90" s="77"/>
      <c r="J90" s="75"/>
      <c r="K90" s="75"/>
      <c r="L90" s="75"/>
      <c r="M90" s="75"/>
      <c r="N90" s="75"/>
      <c r="O90" s="75"/>
      <c r="P90" s="75"/>
      <c r="Q90" s="75"/>
      <c r="R90" s="75"/>
      <c r="S90" s="75"/>
      <c r="T90" s="75"/>
      <c r="U90" s="75"/>
      <c r="V90" s="75"/>
      <c r="W90" s="75"/>
      <c r="X90" s="75"/>
      <c r="Y90" s="75"/>
      <c r="Z90" s="75"/>
      <c r="AA90" s="75"/>
    </row>
    <row r="91" spans="3:27" ht="13.5">
      <c r="C91" s="74"/>
      <c r="D91" s="75"/>
      <c r="E91" s="75"/>
      <c r="F91" s="75"/>
      <c r="G91" s="75"/>
      <c r="H91" s="75"/>
      <c r="I91" s="75"/>
      <c r="J91" s="75"/>
      <c r="K91" s="75"/>
      <c r="L91" s="75"/>
      <c r="M91" s="75"/>
      <c r="N91" s="75"/>
      <c r="O91" s="75"/>
      <c r="P91" s="75"/>
      <c r="Q91" s="75"/>
      <c r="R91" s="75"/>
      <c r="S91" s="75"/>
      <c r="T91" s="75"/>
      <c r="U91" s="75"/>
      <c r="V91" s="75"/>
      <c r="W91" s="75"/>
      <c r="X91" s="75"/>
      <c r="Y91" s="75"/>
      <c r="Z91" s="75"/>
      <c r="AA91" s="75"/>
    </row>
    <row r="92" spans="3:27" ht="13.5">
      <c r="C92" s="74"/>
      <c r="D92" s="75"/>
      <c r="E92" s="75"/>
      <c r="F92" s="75"/>
      <c r="G92" s="75"/>
      <c r="H92" s="75"/>
      <c r="I92" s="75"/>
      <c r="J92" s="75"/>
      <c r="K92" s="75"/>
      <c r="L92" s="75"/>
      <c r="M92" s="75"/>
      <c r="N92" s="75"/>
      <c r="O92" s="75"/>
      <c r="P92" s="75"/>
      <c r="Q92" s="75"/>
      <c r="R92" s="75"/>
      <c r="S92" s="75"/>
      <c r="T92" s="75"/>
      <c r="U92" s="75"/>
      <c r="V92" s="75"/>
      <c r="W92" s="75"/>
      <c r="X92" s="75"/>
      <c r="Y92" s="75"/>
      <c r="Z92" s="75"/>
      <c r="AA92" s="75"/>
    </row>
    <row r="93" spans="3:27" ht="13.5">
      <c r="C93" s="74"/>
      <c r="D93" s="75"/>
      <c r="E93" s="75"/>
      <c r="F93" s="75"/>
      <c r="G93" s="75"/>
      <c r="H93" s="75"/>
      <c r="I93" s="75"/>
      <c r="J93" s="75"/>
      <c r="K93" s="75"/>
      <c r="L93" s="75"/>
      <c r="M93" s="75"/>
      <c r="N93" s="75"/>
      <c r="O93" s="75"/>
      <c r="P93" s="75"/>
      <c r="Q93" s="75"/>
      <c r="R93" s="75"/>
      <c r="S93" s="75"/>
      <c r="T93" s="75"/>
      <c r="U93" s="75"/>
      <c r="V93" s="75"/>
      <c r="W93" s="75"/>
      <c r="X93" s="75"/>
      <c r="Y93" s="75"/>
      <c r="Z93" s="75"/>
      <c r="AA93" s="75"/>
    </row>
    <row r="94" spans="3:27" ht="13.5">
      <c r="C94" s="74"/>
      <c r="D94" s="75"/>
      <c r="E94" s="75"/>
      <c r="F94" s="75"/>
      <c r="G94" s="75"/>
      <c r="H94" s="75"/>
      <c r="I94" s="75"/>
      <c r="J94" s="75"/>
      <c r="K94" s="75"/>
      <c r="L94" s="75"/>
      <c r="M94" s="75"/>
      <c r="N94" s="75"/>
      <c r="O94" s="75"/>
      <c r="P94" s="75"/>
      <c r="Q94" s="75"/>
      <c r="R94" s="75"/>
      <c r="S94" s="75"/>
      <c r="T94" s="75"/>
      <c r="U94" s="75"/>
      <c r="V94" s="75"/>
      <c r="W94" s="75"/>
      <c r="X94" s="75"/>
      <c r="Y94" s="75"/>
      <c r="Z94" s="75"/>
      <c r="AA94" s="75"/>
    </row>
    <row r="95" spans="4:27" ht="13.5">
      <c r="D95" s="77"/>
      <c r="E95" s="77"/>
      <c r="F95" s="77"/>
      <c r="G95" s="77"/>
      <c r="H95" s="77"/>
      <c r="I95" s="77"/>
      <c r="J95" s="77"/>
      <c r="K95" s="77"/>
      <c r="L95" s="77"/>
      <c r="M95" s="77"/>
      <c r="N95" s="77"/>
      <c r="O95" s="77"/>
      <c r="P95" s="77"/>
      <c r="Q95" s="77"/>
      <c r="R95" s="77"/>
      <c r="S95" s="77"/>
      <c r="T95" s="77"/>
      <c r="U95" s="77"/>
      <c r="V95" s="77"/>
      <c r="W95" s="77"/>
      <c r="X95" s="77"/>
      <c r="Y95" s="77"/>
      <c r="Z95" s="77"/>
      <c r="AA95" s="77"/>
    </row>
    <row r="96" spans="3:27" ht="13.5">
      <c r="C96" s="74"/>
      <c r="D96" s="75"/>
      <c r="E96" s="75"/>
      <c r="F96" s="75"/>
      <c r="G96" s="75"/>
      <c r="H96" s="75"/>
      <c r="I96" s="75"/>
      <c r="J96" s="75"/>
      <c r="K96" s="75"/>
      <c r="L96" s="75"/>
      <c r="M96" s="75"/>
      <c r="N96" s="75"/>
      <c r="O96" s="75"/>
      <c r="P96" s="75"/>
      <c r="Q96" s="75"/>
      <c r="R96" s="75"/>
      <c r="S96" s="75"/>
      <c r="T96" s="75"/>
      <c r="U96" s="75"/>
      <c r="V96" s="75"/>
      <c r="W96" s="75"/>
      <c r="X96" s="75"/>
      <c r="Y96" s="75"/>
      <c r="Z96" s="75"/>
      <c r="AA96" s="75"/>
    </row>
    <row r="97" spans="3:27" ht="13.5">
      <c r="C97" s="74"/>
      <c r="D97" s="76"/>
      <c r="E97" s="75"/>
      <c r="F97" s="75"/>
      <c r="G97" s="75"/>
      <c r="H97" s="75"/>
      <c r="I97" s="75"/>
      <c r="J97" s="75"/>
      <c r="K97" s="75"/>
      <c r="L97" s="75"/>
      <c r="M97" s="75"/>
      <c r="N97" s="75"/>
      <c r="O97" s="75"/>
      <c r="P97" s="75"/>
      <c r="Q97" s="75"/>
      <c r="R97" s="75"/>
      <c r="S97" s="75"/>
      <c r="T97" s="75"/>
      <c r="U97" s="75"/>
      <c r="V97" s="75"/>
      <c r="W97" s="75"/>
      <c r="X97" s="75"/>
      <c r="Y97" s="75"/>
      <c r="Z97" s="75"/>
      <c r="AA97" s="75"/>
    </row>
    <row r="98" spans="3:27" ht="13.5">
      <c r="C98" s="74"/>
      <c r="D98" s="76"/>
      <c r="E98" s="75"/>
      <c r="F98" s="75"/>
      <c r="G98" s="75"/>
      <c r="H98" s="75"/>
      <c r="I98" s="75"/>
      <c r="J98" s="75"/>
      <c r="K98" s="75"/>
      <c r="L98" s="75"/>
      <c r="M98" s="75"/>
      <c r="N98" s="75"/>
      <c r="O98" s="75"/>
      <c r="P98" s="75"/>
      <c r="Q98" s="75"/>
      <c r="R98" s="75"/>
      <c r="S98" s="75"/>
      <c r="T98" s="75"/>
      <c r="U98" s="75"/>
      <c r="V98" s="75"/>
      <c r="W98" s="75"/>
      <c r="X98" s="75"/>
      <c r="Y98" s="75"/>
      <c r="Z98" s="75"/>
      <c r="AA98" s="75"/>
    </row>
    <row r="99" spans="3:27" ht="13.5">
      <c r="C99" s="74"/>
      <c r="D99" s="76"/>
      <c r="E99" s="75"/>
      <c r="F99" s="75"/>
      <c r="G99" s="75"/>
      <c r="H99" s="75"/>
      <c r="I99" s="75"/>
      <c r="J99" s="75"/>
      <c r="K99" s="75"/>
      <c r="L99" s="75"/>
      <c r="M99" s="75"/>
      <c r="N99" s="75"/>
      <c r="O99" s="75"/>
      <c r="P99" s="75"/>
      <c r="Q99" s="75"/>
      <c r="R99" s="75"/>
      <c r="S99" s="75"/>
      <c r="T99" s="75"/>
      <c r="U99" s="75"/>
      <c r="V99" s="75"/>
      <c r="W99" s="75"/>
      <c r="X99" s="75"/>
      <c r="Y99" s="75"/>
      <c r="Z99" s="75"/>
      <c r="AA99" s="75"/>
    </row>
    <row r="100" spans="3:27" ht="13.5">
      <c r="C100" s="74"/>
      <c r="D100" s="76"/>
      <c r="E100" s="75"/>
      <c r="F100" s="75"/>
      <c r="G100" s="75"/>
      <c r="H100" s="75"/>
      <c r="I100" s="75"/>
      <c r="J100" s="75"/>
      <c r="K100" s="75"/>
      <c r="L100" s="75"/>
      <c r="M100" s="75"/>
      <c r="N100" s="75"/>
      <c r="O100" s="75"/>
      <c r="P100" s="75"/>
      <c r="Q100" s="75"/>
      <c r="R100" s="75"/>
      <c r="S100" s="75"/>
      <c r="T100" s="75"/>
      <c r="U100" s="75"/>
      <c r="V100" s="75"/>
      <c r="W100" s="75"/>
      <c r="X100" s="75"/>
      <c r="Y100" s="75"/>
      <c r="Z100" s="75"/>
      <c r="AA100" s="75"/>
    </row>
    <row r="101" spans="3:27" ht="13.5">
      <c r="C101" s="74"/>
      <c r="D101" s="76"/>
      <c r="E101" s="75"/>
      <c r="F101" s="75"/>
      <c r="G101" s="75"/>
      <c r="H101" s="75"/>
      <c r="I101" s="75"/>
      <c r="J101" s="75"/>
      <c r="K101" s="75"/>
      <c r="L101" s="75"/>
      <c r="M101" s="75"/>
      <c r="N101" s="75"/>
      <c r="O101" s="75"/>
      <c r="P101" s="75"/>
      <c r="Q101" s="75"/>
      <c r="R101" s="75"/>
      <c r="S101" s="75"/>
      <c r="T101" s="75"/>
      <c r="U101" s="75"/>
      <c r="V101" s="75"/>
      <c r="W101" s="75"/>
      <c r="X101" s="75"/>
      <c r="Y101" s="75"/>
      <c r="Z101" s="75"/>
      <c r="AA101" s="75"/>
    </row>
    <row r="102" spans="3:27" ht="13.5">
      <c r="C102" s="74"/>
      <c r="D102" s="76"/>
      <c r="E102" s="75"/>
      <c r="F102" s="75"/>
      <c r="G102" s="75"/>
      <c r="H102" s="75"/>
      <c r="I102" s="75"/>
      <c r="J102" s="75"/>
      <c r="K102" s="75"/>
      <c r="L102" s="75"/>
      <c r="M102" s="75"/>
      <c r="N102" s="75"/>
      <c r="O102" s="75"/>
      <c r="P102" s="75"/>
      <c r="Q102" s="75"/>
      <c r="R102" s="75"/>
      <c r="S102" s="75"/>
      <c r="T102" s="75"/>
      <c r="U102" s="75"/>
      <c r="V102" s="75"/>
      <c r="W102" s="75"/>
      <c r="X102" s="75"/>
      <c r="Y102" s="75"/>
      <c r="Z102" s="75"/>
      <c r="AA102" s="75"/>
    </row>
    <row r="103" spans="3:27" ht="13.5">
      <c r="C103" s="74"/>
      <c r="D103" s="76"/>
      <c r="E103" s="75"/>
      <c r="F103" s="75"/>
      <c r="G103" s="75"/>
      <c r="H103" s="75"/>
      <c r="I103" s="75"/>
      <c r="J103" s="75"/>
      <c r="K103" s="75"/>
      <c r="L103" s="75"/>
      <c r="M103" s="75"/>
      <c r="N103" s="75"/>
      <c r="O103" s="75"/>
      <c r="P103" s="75"/>
      <c r="Q103" s="75"/>
      <c r="R103" s="75"/>
      <c r="S103" s="75"/>
      <c r="T103" s="75"/>
      <c r="U103" s="75"/>
      <c r="V103" s="75"/>
      <c r="W103" s="75"/>
      <c r="X103" s="75"/>
      <c r="Y103" s="75"/>
      <c r="Z103" s="75"/>
      <c r="AA103" s="75"/>
    </row>
    <row r="104" spans="3:27" ht="13.5">
      <c r="C104" s="74"/>
      <c r="D104" s="76"/>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spans="3:27" ht="13.5">
      <c r="C105" s="74"/>
      <c r="D105" s="76"/>
      <c r="E105" s="75"/>
      <c r="F105" s="75"/>
      <c r="G105" s="75"/>
      <c r="H105" s="75"/>
      <c r="I105" s="75"/>
      <c r="J105" s="75"/>
      <c r="K105" s="75"/>
      <c r="L105" s="75"/>
      <c r="M105" s="75"/>
      <c r="N105" s="75"/>
      <c r="O105" s="75"/>
      <c r="P105" s="75"/>
      <c r="Q105" s="75"/>
      <c r="R105" s="75"/>
      <c r="S105" s="75"/>
      <c r="T105" s="75"/>
      <c r="U105" s="75"/>
      <c r="V105" s="75"/>
      <c r="W105" s="75"/>
      <c r="X105" s="75"/>
      <c r="Y105" s="75"/>
      <c r="Z105" s="75"/>
      <c r="AA105" s="75"/>
    </row>
    <row r="106" spans="3:27" ht="13.5">
      <c r="C106" s="74"/>
      <c r="D106" s="76"/>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spans="3:27" ht="13.5">
      <c r="C107" s="74"/>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row>
    <row r="108" spans="4:27" ht="13.5">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row>
    <row r="109" spans="3:27" ht="13.5">
      <c r="C109" s="74"/>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row>
    <row r="110" spans="3:27" ht="13.5">
      <c r="C110" s="74"/>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row>
    <row r="111" spans="3:27" ht="13.5">
      <c r="C111" s="74"/>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row>
    <row r="112" spans="3:27" ht="13.5">
      <c r="C112" s="74"/>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row>
    <row r="113" spans="3:27" ht="13.5">
      <c r="C113" s="74"/>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row>
    <row r="114" spans="3:27" ht="13.5">
      <c r="C114" s="74"/>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row>
    <row r="115" spans="3:27" ht="13.5">
      <c r="C115" s="74"/>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row>
    <row r="116" spans="3:27" ht="13.5">
      <c r="C116" s="74"/>
      <c r="D116" s="75"/>
      <c r="E116" s="75"/>
      <c r="F116" s="75"/>
      <c r="G116" s="75"/>
      <c r="H116" s="75"/>
      <c r="I116" s="75"/>
      <c r="J116" s="75"/>
      <c r="K116" s="75"/>
      <c r="L116" s="75"/>
      <c r="M116" s="75"/>
      <c r="N116" s="75"/>
      <c r="O116" s="75"/>
      <c r="Q116" s="75"/>
      <c r="R116" s="75"/>
      <c r="S116" s="75"/>
      <c r="T116" s="75"/>
      <c r="U116" s="75"/>
      <c r="V116" s="75"/>
      <c r="W116" s="75"/>
      <c r="X116" s="75"/>
      <c r="Y116" s="75"/>
      <c r="Z116" s="75"/>
      <c r="AA116" s="75"/>
    </row>
    <row r="117" spans="3:27" ht="13.5">
      <c r="C117" s="74"/>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row>
    <row r="118" spans="3:27" ht="13.5">
      <c r="C118" s="74"/>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row>
    <row r="119" spans="3:27" ht="13.5">
      <c r="C119" s="74"/>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row>
    <row r="120" spans="3:27" ht="13.5">
      <c r="C120" s="74"/>
      <c r="D120" s="75"/>
      <c r="E120" s="78"/>
      <c r="F120" s="75"/>
      <c r="G120" s="75"/>
      <c r="H120" s="75"/>
      <c r="I120" s="75"/>
      <c r="J120" s="75"/>
      <c r="K120" s="75"/>
      <c r="L120" s="75"/>
      <c r="M120" s="75"/>
      <c r="N120" s="75"/>
      <c r="O120" s="75"/>
      <c r="P120" s="75"/>
      <c r="Q120" s="75"/>
      <c r="R120" s="75"/>
      <c r="S120" s="75"/>
      <c r="T120" s="75"/>
      <c r="U120" s="75"/>
      <c r="V120" s="75"/>
      <c r="W120" s="75"/>
      <c r="X120" s="75"/>
      <c r="Y120" s="75"/>
      <c r="Z120" s="75"/>
      <c r="AA120" s="75"/>
    </row>
    <row r="121" spans="4:27" ht="13.5">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row>
    <row r="122" spans="3:27" ht="13.5">
      <c r="C122" s="74"/>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row>
    <row r="123" spans="3:27" ht="13.5">
      <c r="C123" s="74"/>
      <c r="D123" s="76"/>
      <c r="E123" s="75"/>
      <c r="F123" s="75"/>
      <c r="G123" s="75"/>
      <c r="H123" s="75"/>
      <c r="I123" s="75"/>
      <c r="J123" s="75"/>
      <c r="K123" s="75"/>
      <c r="L123" s="75"/>
      <c r="M123" s="75"/>
      <c r="N123" s="75"/>
      <c r="O123" s="75"/>
      <c r="P123" s="75"/>
      <c r="Q123" s="75"/>
      <c r="R123" s="75"/>
      <c r="S123" s="75"/>
      <c r="T123" s="75"/>
      <c r="U123" s="75"/>
      <c r="V123" s="75"/>
      <c r="W123" s="75"/>
      <c r="X123" s="75"/>
      <c r="Y123" s="75"/>
      <c r="Z123" s="75"/>
      <c r="AA123" s="75"/>
    </row>
    <row r="124" spans="3:27" ht="13.5">
      <c r="C124" s="74"/>
      <c r="D124" s="76"/>
      <c r="E124" s="75"/>
      <c r="F124" s="75"/>
      <c r="G124" s="75"/>
      <c r="H124" s="75"/>
      <c r="I124" s="75"/>
      <c r="J124" s="75"/>
      <c r="K124" s="75"/>
      <c r="L124" s="75"/>
      <c r="M124" s="75"/>
      <c r="N124" s="75"/>
      <c r="O124" s="75"/>
      <c r="P124" s="75"/>
      <c r="Q124" s="75"/>
      <c r="R124" s="75"/>
      <c r="S124" s="75"/>
      <c r="T124" s="75"/>
      <c r="U124" s="75"/>
      <c r="V124" s="75"/>
      <c r="W124" s="75"/>
      <c r="X124" s="75"/>
      <c r="Y124" s="75"/>
      <c r="Z124" s="75"/>
      <c r="AA124" s="75"/>
    </row>
    <row r="125" spans="3:27" ht="13.5">
      <c r="C125" s="74"/>
      <c r="D125" s="76"/>
      <c r="E125" s="75"/>
      <c r="F125" s="75"/>
      <c r="G125" s="75"/>
      <c r="H125" s="75"/>
      <c r="I125" s="75"/>
      <c r="J125" s="75"/>
      <c r="K125" s="75"/>
      <c r="L125" s="75"/>
      <c r="M125" s="75"/>
      <c r="N125" s="75"/>
      <c r="O125" s="75"/>
      <c r="P125" s="75"/>
      <c r="Q125" s="75"/>
      <c r="R125" s="75"/>
      <c r="S125" s="75"/>
      <c r="T125" s="75"/>
      <c r="U125" s="75"/>
      <c r="V125" s="75"/>
      <c r="W125" s="75"/>
      <c r="X125" s="75"/>
      <c r="Y125" s="75"/>
      <c r="Z125" s="75"/>
      <c r="AA125" s="75"/>
    </row>
    <row r="126" spans="3:27" ht="13.5">
      <c r="C126" s="74"/>
      <c r="D126" s="76"/>
      <c r="E126" s="75"/>
      <c r="F126" s="75"/>
      <c r="G126" s="75"/>
      <c r="H126" s="75"/>
      <c r="I126" s="75"/>
      <c r="J126" s="75"/>
      <c r="K126" s="75"/>
      <c r="L126" s="75"/>
      <c r="M126" s="75"/>
      <c r="N126" s="75"/>
      <c r="O126" s="75"/>
      <c r="P126" s="75"/>
      <c r="Q126" s="75"/>
      <c r="R126" s="75"/>
      <c r="S126" s="75"/>
      <c r="T126" s="75"/>
      <c r="U126" s="75"/>
      <c r="V126" s="75"/>
      <c r="W126" s="75"/>
      <c r="X126" s="75"/>
      <c r="Y126" s="75"/>
      <c r="Z126" s="75"/>
      <c r="AA126" s="75"/>
    </row>
    <row r="127" spans="3:27" ht="13.5">
      <c r="C127" s="74"/>
      <c r="D127" s="76"/>
      <c r="E127" s="75"/>
      <c r="F127" s="75"/>
      <c r="G127" s="75"/>
      <c r="H127" s="75"/>
      <c r="I127" s="75"/>
      <c r="J127" s="75"/>
      <c r="K127" s="75"/>
      <c r="L127" s="75"/>
      <c r="M127" s="75"/>
      <c r="N127" s="75"/>
      <c r="O127" s="75"/>
      <c r="P127" s="75"/>
      <c r="Q127" s="75"/>
      <c r="R127" s="75"/>
      <c r="S127" s="75"/>
      <c r="T127" s="75"/>
      <c r="U127" s="75"/>
      <c r="V127" s="75"/>
      <c r="W127" s="75"/>
      <c r="X127" s="75"/>
      <c r="Y127" s="75"/>
      <c r="Z127" s="75"/>
      <c r="AA127" s="75"/>
    </row>
    <row r="128" spans="3:27" ht="13.5">
      <c r="C128" s="74"/>
      <c r="D128" s="76"/>
      <c r="E128" s="75"/>
      <c r="F128" s="75"/>
      <c r="G128" s="75"/>
      <c r="H128" s="75"/>
      <c r="I128" s="75"/>
      <c r="J128" s="75"/>
      <c r="K128" s="75"/>
      <c r="L128" s="75"/>
      <c r="M128" s="75"/>
      <c r="N128" s="75"/>
      <c r="O128" s="75"/>
      <c r="P128" s="75"/>
      <c r="Q128" s="75"/>
      <c r="R128" s="75"/>
      <c r="S128" s="75"/>
      <c r="T128" s="75"/>
      <c r="U128" s="75"/>
      <c r="V128" s="75"/>
      <c r="W128" s="75"/>
      <c r="X128" s="75"/>
      <c r="Y128" s="75"/>
      <c r="Z128" s="75"/>
      <c r="AA128" s="75"/>
    </row>
    <row r="129" spans="3:27" ht="13.5">
      <c r="C129" s="74"/>
      <c r="D129" s="76"/>
      <c r="E129" s="75"/>
      <c r="F129" s="75"/>
      <c r="G129" s="75"/>
      <c r="H129" s="75"/>
      <c r="I129" s="75"/>
      <c r="J129" s="75"/>
      <c r="K129" s="75"/>
      <c r="L129" s="75"/>
      <c r="M129" s="75"/>
      <c r="N129" s="75"/>
      <c r="O129" s="75"/>
      <c r="P129" s="75"/>
      <c r="Q129" s="75"/>
      <c r="R129" s="75"/>
      <c r="S129" s="75"/>
      <c r="T129" s="75"/>
      <c r="U129" s="75"/>
      <c r="V129" s="75"/>
      <c r="W129" s="75"/>
      <c r="X129" s="75"/>
      <c r="Y129" s="75"/>
      <c r="Z129" s="75"/>
      <c r="AA129" s="75"/>
    </row>
    <row r="130" spans="3:27" ht="13.5">
      <c r="C130" s="74"/>
      <c r="D130" s="76"/>
      <c r="E130" s="75"/>
      <c r="F130" s="75"/>
      <c r="G130" s="75"/>
      <c r="H130" s="75"/>
      <c r="I130" s="75"/>
      <c r="J130" s="75"/>
      <c r="K130" s="75"/>
      <c r="L130" s="75"/>
      <c r="M130" s="75"/>
      <c r="N130" s="75"/>
      <c r="O130" s="75"/>
      <c r="P130" s="75"/>
      <c r="Q130" s="75"/>
      <c r="R130" s="75"/>
      <c r="S130" s="75"/>
      <c r="T130" s="75"/>
      <c r="U130" s="75"/>
      <c r="V130" s="75"/>
      <c r="W130" s="75"/>
      <c r="X130" s="75"/>
      <c r="Y130" s="75"/>
      <c r="Z130" s="75"/>
      <c r="AA130" s="75"/>
    </row>
    <row r="131" spans="3:27" ht="13.5">
      <c r="C131" s="74"/>
      <c r="D131" s="76"/>
      <c r="E131" s="75"/>
      <c r="F131" s="75"/>
      <c r="G131" s="75"/>
      <c r="H131" s="75"/>
      <c r="I131" s="75"/>
      <c r="J131" s="75"/>
      <c r="K131" s="75"/>
      <c r="L131" s="75"/>
      <c r="M131" s="75"/>
      <c r="N131" s="75"/>
      <c r="O131" s="75"/>
      <c r="P131" s="75"/>
      <c r="Q131" s="75"/>
      <c r="R131" s="75"/>
      <c r="S131" s="75"/>
      <c r="T131" s="75"/>
      <c r="U131" s="75"/>
      <c r="V131" s="75"/>
      <c r="W131" s="75"/>
      <c r="X131" s="75"/>
      <c r="Y131" s="75"/>
      <c r="Z131" s="75"/>
      <c r="AA131" s="75"/>
    </row>
    <row r="132" spans="3:27" ht="13.5">
      <c r="C132" s="74"/>
      <c r="D132" s="76"/>
      <c r="E132" s="75"/>
      <c r="F132" s="75"/>
      <c r="G132" s="75"/>
      <c r="H132" s="75"/>
      <c r="I132" s="75"/>
      <c r="J132" s="75"/>
      <c r="K132" s="75"/>
      <c r="L132" s="75"/>
      <c r="M132" s="75"/>
      <c r="N132" s="75"/>
      <c r="O132" s="75"/>
      <c r="P132" s="75"/>
      <c r="Q132" s="75"/>
      <c r="R132" s="75"/>
      <c r="S132" s="75"/>
      <c r="T132" s="75"/>
      <c r="U132" s="75"/>
      <c r="V132" s="75"/>
      <c r="W132" s="75"/>
      <c r="X132" s="75"/>
      <c r="Y132" s="75"/>
      <c r="Z132" s="75"/>
      <c r="AA132" s="75"/>
    </row>
    <row r="133" spans="3:27" ht="13.5">
      <c r="C133" s="74"/>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row>
    <row r="134" spans="4:27" ht="13.5">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row>
    <row r="135" spans="4:27" ht="13.5">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row>
    <row r="136" spans="3:27" ht="13.5">
      <c r="C136" s="74"/>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row>
    <row r="137" spans="3:27" ht="13.5">
      <c r="C137" s="74"/>
      <c r="D137" s="76"/>
      <c r="E137" s="75"/>
      <c r="F137" s="75"/>
      <c r="G137" s="75"/>
      <c r="H137" s="75"/>
      <c r="I137" s="75"/>
      <c r="J137" s="75"/>
      <c r="K137" s="75"/>
      <c r="L137" s="75"/>
      <c r="M137" s="75"/>
      <c r="N137" s="75"/>
      <c r="O137" s="75"/>
      <c r="P137" s="75"/>
      <c r="Q137" s="75"/>
      <c r="R137" s="75"/>
      <c r="S137" s="75"/>
      <c r="T137" s="75"/>
      <c r="U137" s="75"/>
      <c r="V137" s="75"/>
      <c r="W137" s="75"/>
      <c r="X137" s="75"/>
      <c r="Y137" s="75"/>
      <c r="Z137" s="75"/>
      <c r="AA137" s="75"/>
    </row>
    <row r="138" spans="3:27" ht="13.5">
      <c r="C138" s="74"/>
      <c r="D138" s="76"/>
      <c r="E138" s="75"/>
      <c r="F138" s="75"/>
      <c r="G138" s="75"/>
      <c r="H138" s="75"/>
      <c r="I138" s="75"/>
      <c r="J138" s="75"/>
      <c r="K138" s="75"/>
      <c r="L138" s="75"/>
      <c r="M138" s="75"/>
      <c r="N138" s="75"/>
      <c r="O138" s="75"/>
      <c r="P138" s="75"/>
      <c r="Q138" s="75"/>
      <c r="R138" s="75"/>
      <c r="S138" s="75"/>
      <c r="T138" s="75"/>
      <c r="U138" s="75"/>
      <c r="V138" s="75"/>
      <c r="W138" s="75"/>
      <c r="X138" s="75"/>
      <c r="Y138" s="75"/>
      <c r="Z138" s="75"/>
      <c r="AA138" s="75"/>
    </row>
    <row r="139" spans="3:27" ht="13.5">
      <c r="C139" s="74"/>
      <c r="D139" s="76"/>
      <c r="E139" s="75"/>
      <c r="F139" s="75"/>
      <c r="G139" s="75"/>
      <c r="H139" s="75"/>
      <c r="I139" s="75"/>
      <c r="J139" s="75"/>
      <c r="K139" s="75"/>
      <c r="L139" s="75"/>
      <c r="M139" s="75"/>
      <c r="N139" s="75"/>
      <c r="O139" s="75"/>
      <c r="P139" s="75"/>
      <c r="Q139" s="75"/>
      <c r="R139" s="75"/>
      <c r="S139" s="75"/>
      <c r="T139" s="75"/>
      <c r="U139" s="75"/>
      <c r="V139" s="75"/>
      <c r="W139" s="75"/>
      <c r="X139" s="75"/>
      <c r="Y139" s="75"/>
      <c r="Z139" s="75"/>
      <c r="AA139" s="75"/>
    </row>
    <row r="140" spans="3:27" ht="13.5">
      <c r="C140" s="74"/>
      <c r="D140" s="76"/>
      <c r="E140" s="75"/>
      <c r="F140" s="75"/>
      <c r="G140" s="75"/>
      <c r="H140" s="75"/>
      <c r="I140" s="75"/>
      <c r="J140" s="75"/>
      <c r="K140" s="75"/>
      <c r="L140" s="75"/>
      <c r="M140" s="75"/>
      <c r="N140" s="75"/>
      <c r="O140" s="75"/>
      <c r="P140" s="75"/>
      <c r="Q140" s="75"/>
      <c r="R140" s="75"/>
      <c r="S140" s="75"/>
      <c r="T140" s="75"/>
      <c r="U140" s="75"/>
      <c r="V140" s="75"/>
      <c r="W140" s="75"/>
      <c r="X140" s="75"/>
      <c r="Y140" s="75"/>
      <c r="Z140" s="75"/>
      <c r="AA140" s="75"/>
    </row>
    <row r="141" spans="3:27" ht="13.5">
      <c r="C141" s="74"/>
      <c r="D141" s="76"/>
      <c r="E141" s="75"/>
      <c r="F141" s="75"/>
      <c r="G141" s="75"/>
      <c r="H141" s="75"/>
      <c r="I141" s="75"/>
      <c r="J141" s="75"/>
      <c r="K141" s="75"/>
      <c r="L141" s="75"/>
      <c r="M141" s="75"/>
      <c r="N141" s="75"/>
      <c r="O141" s="75"/>
      <c r="P141" s="75"/>
      <c r="Q141" s="75"/>
      <c r="R141" s="75"/>
      <c r="S141" s="75"/>
      <c r="T141" s="75"/>
      <c r="U141" s="75"/>
      <c r="V141" s="75"/>
      <c r="W141" s="75"/>
      <c r="X141" s="75"/>
      <c r="Y141" s="75"/>
      <c r="Z141" s="75"/>
      <c r="AA141" s="75"/>
    </row>
    <row r="142" spans="3:27" ht="13.5">
      <c r="C142" s="74"/>
      <c r="D142" s="76"/>
      <c r="E142" s="75"/>
      <c r="F142" s="75"/>
      <c r="G142" s="75"/>
      <c r="H142" s="75"/>
      <c r="I142" s="75"/>
      <c r="J142" s="75"/>
      <c r="K142" s="75"/>
      <c r="L142" s="75"/>
      <c r="M142" s="75"/>
      <c r="N142" s="75"/>
      <c r="O142" s="75"/>
      <c r="P142" s="75"/>
      <c r="Q142" s="75"/>
      <c r="R142" s="75"/>
      <c r="S142" s="75"/>
      <c r="T142" s="75"/>
      <c r="U142" s="75"/>
      <c r="V142" s="75"/>
      <c r="W142" s="75"/>
      <c r="X142" s="75"/>
      <c r="Y142" s="75"/>
      <c r="Z142" s="75"/>
      <c r="AA142" s="75"/>
    </row>
    <row r="143" spans="3:27" ht="13.5">
      <c r="C143" s="74"/>
      <c r="D143" s="76"/>
      <c r="E143" s="75"/>
      <c r="F143" s="75"/>
      <c r="G143" s="75"/>
      <c r="H143" s="75"/>
      <c r="I143" s="75"/>
      <c r="J143" s="75"/>
      <c r="K143" s="75"/>
      <c r="L143" s="75"/>
      <c r="M143" s="75"/>
      <c r="N143" s="75"/>
      <c r="O143" s="75"/>
      <c r="P143" s="75"/>
      <c r="Q143" s="75"/>
      <c r="R143" s="75"/>
      <c r="S143" s="75"/>
      <c r="T143" s="75"/>
      <c r="U143" s="75"/>
      <c r="V143" s="75"/>
      <c r="W143" s="75"/>
      <c r="X143" s="75"/>
      <c r="Y143" s="75"/>
      <c r="Z143" s="75"/>
      <c r="AA143" s="75"/>
    </row>
    <row r="144" spans="3:27" ht="13.5">
      <c r="C144" s="74"/>
      <c r="D144" s="76"/>
      <c r="E144" s="75"/>
      <c r="F144" s="75"/>
      <c r="G144" s="75"/>
      <c r="H144" s="75"/>
      <c r="I144" s="75"/>
      <c r="J144" s="75"/>
      <c r="K144" s="75"/>
      <c r="L144" s="75"/>
      <c r="M144" s="75"/>
      <c r="N144" s="75"/>
      <c r="O144" s="75"/>
      <c r="P144" s="75"/>
      <c r="Q144" s="75"/>
      <c r="R144" s="75"/>
      <c r="S144" s="75"/>
      <c r="T144" s="75"/>
      <c r="U144" s="75"/>
      <c r="V144" s="75"/>
      <c r="W144" s="75"/>
      <c r="X144" s="75"/>
      <c r="Y144" s="75"/>
      <c r="Z144" s="75"/>
      <c r="AA144" s="75"/>
    </row>
    <row r="145" spans="3:27" ht="13.5">
      <c r="C145" s="74"/>
      <c r="D145" s="76"/>
      <c r="E145" s="75"/>
      <c r="F145" s="75"/>
      <c r="G145" s="75"/>
      <c r="H145" s="75"/>
      <c r="I145" s="75"/>
      <c r="J145" s="75"/>
      <c r="K145" s="75"/>
      <c r="L145" s="75"/>
      <c r="M145" s="75"/>
      <c r="N145" s="75"/>
      <c r="O145" s="75"/>
      <c r="P145" s="75"/>
      <c r="Q145" s="75"/>
      <c r="R145" s="75"/>
      <c r="S145" s="75"/>
      <c r="T145" s="75"/>
      <c r="U145" s="75"/>
      <c r="V145" s="75"/>
      <c r="W145" s="75"/>
      <c r="X145" s="75"/>
      <c r="Y145" s="75"/>
      <c r="Z145" s="75"/>
      <c r="AA145" s="75"/>
    </row>
    <row r="146" spans="3:27" ht="13.5">
      <c r="C146" s="74"/>
      <c r="D146" s="76"/>
      <c r="E146" s="75"/>
      <c r="F146" s="75"/>
      <c r="G146" s="75"/>
      <c r="H146" s="75"/>
      <c r="I146" s="75"/>
      <c r="J146" s="75"/>
      <c r="K146" s="75"/>
      <c r="L146" s="75"/>
      <c r="M146" s="75"/>
      <c r="N146" s="75"/>
      <c r="O146" s="75"/>
      <c r="P146" s="75"/>
      <c r="Q146" s="75"/>
      <c r="R146" s="75"/>
      <c r="S146" s="75"/>
      <c r="T146" s="75"/>
      <c r="U146" s="75"/>
      <c r="V146" s="75"/>
      <c r="W146" s="75"/>
      <c r="X146" s="75"/>
      <c r="Y146" s="75"/>
      <c r="Z146" s="75"/>
      <c r="AA146" s="75"/>
    </row>
    <row r="147" spans="3:27" ht="13.5">
      <c r="C147" s="74"/>
      <c r="D147" s="75"/>
      <c r="E147" s="78"/>
      <c r="F147" s="78"/>
      <c r="G147" s="75"/>
      <c r="H147" s="75"/>
      <c r="I147" s="75"/>
      <c r="J147" s="75"/>
      <c r="K147" s="75"/>
      <c r="L147" s="75"/>
      <c r="M147" s="75"/>
      <c r="N147" s="78"/>
      <c r="O147" s="75"/>
      <c r="P147" s="75"/>
      <c r="Q147" s="75"/>
      <c r="R147" s="75"/>
      <c r="S147" s="79"/>
      <c r="T147" s="75"/>
      <c r="U147" s="75"/>
      <c r="V147" s="75"/>
      <c r="W147" s="75"/>
      <c r="X147" s="75"/>
      <c r="Y147" s="75"/>
      <c r="Z147" s="75"/>
      <c r="AA147" s="75"/>
    </row>
    <row r="148" spans="4:27" ht="13.5">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row>
    <row r="149" spans="4:27" ht="13.5">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row>
    <row r="150" spans="3:27" ht="13.5">
      <c r="C150" s="74"/>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row>
    <row r="151" spans="3:27" ht="13.5">
      <c r="C151" s="74"/>
      <c r="D151" s="76"/>
      <c r="E151" s="75"/>
      <c r="F151" s="75"/>
      <c r="G151" s="75"/>
      <c r="H151" s="75"/>
      <c r="I151" s="75"/>
      <c r="J151" s="75"/>
      <c r="K151" s="75"/>
      <c r="L151" s="75"/>
      <c r="M151" s="75"/>
      <c r="N151" s="75"/>
      <c r="O151" s="75"/>
      <c r="P151" s="75"/>
      <c r="Q151" s="75"/>
      <c r="R151" s="75"/>
      <c r="S151" s="75"/>
      <c r="T151" s="75"/>
      <c r="U151" s="75"/>
      <c r="V151" s="75"/>
      <c r="W151" s="75"/>
      <c r="X151" s="75"/>
      <c r="Y151" s="75"/>
      <c r="Z151" s="75"/>
      <c r="AA151" s="75"/>
    </row>
    <row r="152" spans="3:27" ht="13.5">
      <c r="C152" s="74"/>
      <c r="D152" s="76"/>
      <c r="E152" s="75"/>
      <c r="F152" s="75"/>
      <c r="G152" s="75"/>
      <c r="H152" s="75"/>
      <c r="I152" s="75"/>
      <c r="J152" s="75"/>
      <c r="K152" s="75"/>
      <c r="L152" s="75"/>
      <c r="M152" s="75"/>
      <c r="N152" s="75"/>
      <c r="O152" s="75"/>
      <c r="P152" s="75"/>
      <c r="Q152" s="75"/>
      <c r="R152" s="75"/>
      <c r="S152" s="75"/>
      <c r="T152" s="75"/>
      <c r="U152" s="75"/>
      <c r="V152" s="75"/>
      <c r="W152" s="75"/>
      <c r="X152" s="75"/>
      <c r="Y152" s="75"/>
      <c r="Z152" s="75"/>
      <c r="AA152" s="75"/>
    </row>
    <row r="153" spans="3:27" ht="13.5">
      <c r="C153" s="74"/>
      <c r="D153" s="76"/>
      <c r="E153" s="75"/>
      <c r="F153" s="75"/>
      <c r="G153" s="75"/>
      <c r="H153" s="75"/>
      <c r="I153" s="75"/>
      <c r="J153" s="75"/>
      <c r="K153" s="75"/>
      <c r="L153" s="75"/>
      <c r="M153" s="75"/>
      <c r="N153" s="75"/>
      <c r="O153" s="75"/>
      <c r="P153" s="75"/>
      <c r="Q153" s="75"/>
      <c r="R153" s="75"/>
      <c r="S153" s="75"/>
      <c r="T153" s="75"/>
      <c r="U153" s="75"/>
      <c r="V153" s="75"/>
      <c r="W153" s="75"/>
      <c r="X153" s="75"/>
      <c r="Y153" s="75"/>
      <c r="Z153" s="75"/>
      <c r="AA153" s="75"/>
    </row>
    <row r="154" spans="3:27" ht="13.5">
      <c r="C154" s="74"/>
      <c r="D154" s="76"/>
      <c r="E154" s="75"/>
      <c r="F154" s="75"/>
      <c r="G154" s="75"/>
      <c r="H154" s="75"/>
      <c r="I154" s="75"/>
      <c r="J154" s="75"/>
      <c r="K154" s="75"/>
      <c r="L154" s="75"/>
      <c r="M154" s="75"/>
      <c r="N154" s="75"/>
      <c r="O154" s="75"/>
      <c r="P154" s="75"/>
      <c r="Q154" s="75"/>
      <c r="R154" s="75"/>
      <c r="S154" s="75"/>
      <c r="T154" s="75"/>
      <c r="U154" s="75"/>
      <c r="V154" s="75"/>
      <c r="W154" s="75"/>
      <c r="X154" s="75"/>
      <c r="Y154" s="75"/>
      <c r="Z154" s="75"/>
      <c r="AA154" s="75"/>
    </row>
    <row r="155" spans="3:27" ht="13.5">
      <c r="C155" s="74"/>
      <c r="D155" s="76"/>
      <c r="E155" s="75"/>
      <c r="F155" s="75"/>
      <c r="G155" s="75"/>
      <c r="H155" s="75"/>
      <c r="I155" s="75"/>
      <c r="J155" s="75"/>
      <c r="K155" s="75"/>
      <c r="L155" s="75"/>
      <c r="M155" s="75"/>
      <c r="N155" s="75"/>
      <c r="O155" s="75"/>
      <c r="P155" s="75"/>
      <c r="Q155" s="75"/>
      <c r="R155" s="75"/>
      <c r="S155" s="75"/>
      <c r="T155" s="75"/>
      <c r="U155" s="75"/>
      <c r="V155" s="75"/>
      <c r="W155" s="75"/>
      <c r="X155" s="75"/>
      <c r="Y155" s="75"/>
      <c r="Z155" s="75"/>
      <c r="AA155" s="75"/>
    </row>
    <row r="156" spans="3:27" ht="13.5">
      <c r="C156" s="74"/>
      <c r="D156" s="76"/>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spans="3:27" ht="13.5">
      <c r="C157" s="74"/>
      <c r="D157" s="76"/>
      <c r="E157" s="75"/>
      <c r="F157" s="75"/>
      <c r="G157" s="75"/>
      <c r="H157" s="75"/>
      <c r="I157" s="75"/>
      <c r="J157" s="75"/>
      <c r="K157" s="75"/>
      <c r="L157" s="75"/>
      <c r="M157" s="75"/>
      <c r="N157" s="75"/>
      <c r="O157" s="75"/>
      <c r="P157" s="75"/>
      <c r="Q157" s="75"/>
      <c r="R157" s="75"/>
      <c r="S157" s="75"/>
      <c r="T157" s="75"/>
      <c r="U157" s="75"/>
      <c r="V157" s="75"/>
      <c r="W157" s="75"/>
      <c r="X157" s="75"/>
      <c r="Y157" s="75"/>
      <c r="Z157" s="75"/>
      <c r="AA157" s="75"/>
    </row>
    <row r="158" spans="3:27" ht="13.5">
      <c r="C158" s="74"/>
      <c r="D158" s="76"/>
      <c r="E158" s="75"/>
      <c r="F158" s="75"/>
      <c r="G158" s="75"/>
      <c r="H158" s="75"/>
      <c r="I158" s="75"/>
      <c r="J158" s="75"/>
      <c r="K158" s="75"/>
      <c r="L158" s="75"/>
      <c r="M158" s="75"/>
      <c r="N158" s="75"/>
      <c r="O158" s="75"/>
      <c r="P158" s="75"/>
      <c r="Q158" s="75"/>
      <c r="R158" s="75"/>
      <c r="S158" s="75"/>
      <c r="T158" s="75"/>
      <c r="U158" s="75"/>
      <c r="V158" s="75"/>
      <c r="W158" s="75"/>
      <c r="X158" s="75"/>
      <c r="Y158" s="75"/>
      <c r="Z158" s="75"/>
      <c r="AA158" s="75"/>
    </row>
    <row r="159" spans="3:27" ht="13.5">
      <c r="C159" s="74"/>
      <c r="D159" s="76"/>
      <c r="E159" s="75"/>
      <c r="F159" s="75"/>
      <c r="G159" s="75"/>
      <c r="H159" s="75"/>
      <c r="I159" s="75"/>
      <c r="J159" s="75"/>
      <c r="K159" s="75"/>
      <c r="L159" s="75"/>
      <c r="M159" s="75"/>
      <c r="N159" s="75"/>
      <c r="O159" s="75"/>
      <c r="P159" s="75"/>
      <c r="Q159" s="75"/>
      <c r="R159" s="75"/>
      <c r="S159" s="75"/>
      <c r="T159" s="75"/>
      <c r="U159" s="75"/>
      <c r="V159" s="75"/>
      <c r="W159" s="75"/>
      <c r="X159" s="75"/>
      <c r="Y159" s="75"/>
      <c r="Z159" s="75"/>
      <c r="AA159" s="75"/>
    </row>
    <row r="160" spans="3:27" ht="13.5">
      <c r="C160" s="74"/>
      <c r="D160" s="76"/>
      <c r="E160" s="75"/>
      <c r="F160" s="75"/>
      <c r="G160" s="75"/>
      <c r="H160" s="75"/>
      <c r="I160" s="75"/>
      <c r="J160" s="75"/>
      <c r="K160" s="75"/>
      <c r="L160" s="75"/>
      <c r="M160" s="75"/>
      <c r="N160" s="75"/>
      <c r="O160" s="75"/>
      <c r="P160" s="75"/>
      <c r="Q160" s="75"/>
      <c r="R160" s="75"/>
      <c r="S160" s="75"/>
      <c r="T160" s="75"/>
      <c r="U160" s="75"/>
      <c r="V160" s="75"/>
      <c r="W160" s="75"/>
      <c r="X160" s="75"/>
      <c r="Y160" s="75"/>
      <c r="Z160" s="75"/>
      <c r="AA160" s="75"/>
    </row>
    <row r="161" spans="3:27" ht="13.5">
      <c r="C161" s="74"/>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row>
    <row r="162" spans="4:27" ht="13.5">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row>
    <row r="163" spans="4:27" ht="13.5">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row>
    <row r="164" spans="3:27" ht="13.5">
      <c r="C164" s="74"/>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row>
    <row r="165" spans="3:27" ht="13.5">
      <c r="C165" s="74"/>
      <c r="D165" s="76"/>
      <c r="E165" s="75"/>
      <c r="F165" s="75"/>
      <c r="G165" s="75"/>
      <c r="H165" s="75"/>
      <c r="I165" s="75"/>
      <c r="J165" s="75"/>
      <c r="K165" s="75"/>
      <c r="L165" s="75"/>
      <c r="M165" s="75"/>
      <c r="N165" s="75"/>
      <c r="O165" s="75"/>
      <c r="P165" s="75"/>
      <c r="Q165" s="75"/>
      <c r="R165" s="75"/>
      <c r="S165" s="75"/>
      <c r="T165" s="75"/>
      <c r="U165" s="75"/>
      <c r="V165" s="75"/>
      <c r="W165" s="75"/>
      <c r="X165" s="75"/>
      <c r="Y165" s="75"/>
      <c r="Z165" s="75"/>
      <c r="AA165" s="75"/>
    </row>
    <row r="166" spans="3:27" ht="13.5">
      <c r="C166" s="74"/>
      <c r="D166" s="76"/>
      <c r="E166" s="75"/>
      <c r="F166" s="75"/>
      <c r="G166" s="75"/>
      <c r="H166" s="75"/>
      <c r="I166" s="75"/>
      <c r="J166" s="75"/>
      <c r="K166" s="75"/>
      <c r="L166" s="75"/>
      <c r="M166" s="75"/>
      <c r="N166" s="75"/>
      <c r="O166" s="75"/>
      <c r="P166" s="75"/>
      <c r="Q166" s="75"/>
      <c r="R166" s="75"/>
      <c r="S166" s="75"/>
      <c r="T166" s="75"/>
      <c r="U166" s="75"/>
      <c r="V166" s="75"/>
      <c r="W166" s="75"/>
      <c r="X166" s="75"/>
      <c r="Y166" s="75"/>
      <c r="Z166" s="75"/>
      <c r="AA166" s="75"/>
    </row>
    <row r="167" spans="3:27" ht="13.5">
      <c r="C167" s="74"/>
      <c r="D167" s="76"/>
      <c r="E167" s="75"/>
      <c r="F167" s="75"/>
      <c r="G167" s="75"/>
      <c r="H167" s="75"/>
      <c r="I167" s="75"/>
      <c r="J167" s="75"/>
      <c r="K167" s="75"/>
      <c r="L167" s="75"/>
      <c r="M167" s="75"/>
      <c r="N167" s="75"/>
      <c r="O167" s="75"/>
      <c r="P167" s="75"/>
      <c r="Q167" s="75"/>
      <c r="R167" s="75"/>
      <c r="S167" s="75"/>
      <c r="T167" s="75"/>
      <c r="U167" s="75"/>
      <c r="V167" s="75"/>
      <c r="W167" s="75"/>
      <c r="X167" s="75"/>
      <c r="Y167" s="75"/>
      <c r="Z167" s="75"/>
      <c r="AA167" s="75"/>
    </row>
    <row r="168" spans="3:27" ht="13.5">
      <c r="C168" s="74"/>
      <c r="D168" s="76"/>
      <c r="E168" s="75"/>
      <c r="F168" s="75"/>
      <c r="G168" s="75"/>
      <c r="H168" s="75"/>
      <c r="I168" s="75"/>
      <c r="J168" s="75"/>
      <c r="K168" s="75"/>
      <c r="L168" s="75"/>
      <c r="M168" s="75"/>
      <c r="N168" s="75"/>
      <c r="O168" s="75"/>
      <c r="P168" s="75"/>
      <c r="Q168" s="75"/>
      <c r="R168" s="75"/>
      <c r="S168" s="75"/>
      <c r="T168" s="75"/>
      <c r="U168" s="75"/>
      <c r="V168" s="75"/>
      <c r="W168" s="75"/>
      <c r="X168" s="75"/>
      <c r="Y168" s="75"/>
      <c r="Z168" s="75"/>
      <c r="AA168" s="75"/>
    </row>
    <row r="169" spans="3:27" ht="13.5">
      <c r="C169" s="74"/>
      <c r="D169" s="76"/>
      <c r="E169" s="75"/>
      <c r="F169" s="75"/>
      <c r="G169" s="75"/>
      <c r="H169" s="75"/>
      <c r="I169" s="75"/>
      <c r="J169" s="75"/>
      <c r="K169" s="75"/>
      <c r="L169" s="75"/>
      <c r="M169" s="75"/>
      <c r="N169" s="75"/>
      <c r="O169" s="75"/>
      <c r="P169" s="75"/>
      <c r="Q169" s="75"/>
      <c r="R169" s="75"/>
      <c r="S169" s="75"/>
      <c r="T169" s="75"/>
      <c r="U169" s="75"/>
      <c r="V169" s="75"/>
      <c r="W169" s="75"/>
      <c r="X169" s="75"/>
      <c r="Y169" s="75"/>
      <c r="Z169" s="75"/>
      <c r="AA169" s="75"/>
    </row>
    <row r="170" spans="3:27" ht="13.5">
      <c r="C170" s="74"/>
      <c r="D170" s="76"/>
      <c r="E170" s="75"/>
      <c r="F170" s="75"/>
      <c r="G170" s="75"/>
      <c r="H170" s="75"/>
      <c r="I170" s="75"/>
      <c r="J170" s="75"/>
      <c r="K170" s="75"/>
      <c r="L170" s="75"/>
      <c r="M170" s="75"/>
      <c r="N170" s="75"/>
      <c r="O170" s="75"/>
      <c r="P170" s="75"/>
      <c r="Q170" s="75"/>
      <c r="R170" s="75"/>
      <c r="S170" s="75"/>
      <c r="T170" s="75"/>
      <c r="U170" s="75"/>
      <c r="V170" s="75"/>
      <c r="W170" s="75"/>
      <c r="X170" s="75"/>
      <c r="Y170" s="75"/>
      <c r="Z170" s="75"/>
      <c r="AA170" s="75"/>
    </row>
    <row r="171" spans="3:27" ht="13.5">
      <c r="C171" s="74"/>
      <c r="D171" s="76"/>
      <c r="E171" s="75"/>
      <c r="F171" s="75"/>
      <c r="G171" s="75"/>
      <c r="H171" s="75"/>
      <c r="I171" s="75"/>
      <c r="J171" s="75"/>
      <c r="K171" s="75"/>
      <c r="L171" s="75"/>
      <c r="M171" s="75"/>
      <c r="N171" s="75"/>
      <c r="O171" s="75"/>
      <c r="P171" s="75"/>
      <c r="Q171" s="75"/>
      <c r="R171" s="75"/>
      <c r="S171" s="75"/>
      <c r="T171" s="75"/>
      <c r="U171" s="75"/>
      <c r="V171" s="75"/>
      <c r="W171" s="75"/>
      <c r="X171" s="75"/>
      <c r="Y171" s="75"/>
      <c r="Z171" s="75"/>
      <c r="AA171" s="75"/>
    </row>
    <row r="172" spans="3:27" ht="13.5">
      <c r="C172" s="74"/>
      <c r="D172" s="76"/>
      <c r="E172" s="75"/>
      <c r="F172" s="75"/>
      <c r="G172" s="75"/>
      <c r="H172" s="75"/>
      <c r="I172" s="75"/>
      <c r="J172" s="75"/>
      <c r="K172" s="75"/>
      <c r="L172" s="75"/>
      <c r="M172" s="75"/>
      <c r="N172" s="75"/>
      <c r="O172" s="75"/>
      <c r="P172" s="75"/>
      <c r="Q172" s="75"/>
      <c r="R172" s="75"/>
      <c r="S172" s="75"/>
      <c r="T172" s="75"/>
      <c r="U172" s="75"/>
      <c r="V172" s="75"/>
      <c r="W172" s="75"/>
      <c r="X172" s="75"/>
      <c r="Y172" s="75"/>
      <c r="Z172" s="75"/>
      <c r="AA172" s="75"/>
    </row>
    <row r="173" spans="3:27" ht="13.5">
      <c r="C173" s="74"/>
      <c r="D173" s="76"/>
      <c r="E173" s="75"/>
      <c r="F173" s="75"/>
      <c r="G173" s="75"/>
      <c r="H173" s="75"/>
      <c r="I173" s="75"/>
      <c r="J173" s="75"/>
      <c r="K173" s="75"/>
      <c r="L173" s="75"/>
      <c r="M173" s="75"/>
      <c r="N173" s="75"/>
      <c r="O173" s="75"/>
      <c r="P173" s="75"/>
      <c r="Q173" s="75"/>
      <c r="R173" s="75"/>
      <c r="S173" s="75"/>
      <c r="T173" s="75"/>
      <c r="U173" s="75"/>
      <c r="V173" s="75"/>
      <c r="W173" s="75"/>
      <c r="X173" s="75"/>
      <c r="Y173" s="75"/>
      <c r="Z173" s="75"/>
      <c r="AA173" s="75"/>
    </row>
    <row r="174" spans="3:27" ht="13.5">
      <c r="C174" s="74"/>
      <c r="D174" s="76"/>
      <c r="E174" s="75"/>
      <c r="F174" s="75"/>
      <c r="G174" s="75"/>
      <c r="H174" s="75"/>
      <c r="I174" s="75"/>
      <c r="J174" s="75"/>
      <c r="K174" s="75"/>
      <c r="L174" s="75"/>
      <c r="M174" s="75"/>
      <c r="N174" s="75"/>
      <c r="O174" s="75"/>
      <c r="P174" s="75"/>
      <c r="Q174" s="75"/>
      <c r="R174" s="75"/>
      <c r="S174" s="75"/>
      <c r="T174" s="75"/>
      <c r="U174" s="75"/>
      <c r="V174" s="75"/>
      <c r="W174" s="75"/>
      <c r="X174" s="75"/>
      <c r="Y174" s="75"/>
      <c r="Z174" s="75"/>
      <c r="AA174" s="75"/>
    </row>
    <row r="175" spans="3:27" ht="13.5">
      <c r="C175" s="74"/>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row>
    <row r="186" spans="3:12" ht="13.5">
      <c r="C186" s="80"/>
      <c r="D186" s="80"/>
      <c r="E186" s="80"/>
      <c r="F186" s="80"/>
      <c r="G186" s="80"/>
      <c r="H186" s="80"/>
      <c r="I186" s="80"/>
      <c r="J186" s="80"/>
      <c r="K186" s="80"/>
      <c r="L186" s="80"/>
    </row>
    <row r="212" spans="3:12" ht="13.5">
      <c r="C212" s="80"/>
      <c r="D212" s="80"/>
      <c r="E212" s="80"/>
      <c r="F212" s="80"/>
      <c r="G212" s="80"/>
      <c r="H212" s="80"/>
      <c r="I212" s="80"/>
      <c r="J212" s="80"/>
      <c r="K212" s="80"/>
      <c r="L212" s="80"/>
    </row>
  </sheetData>
  <mergeCells count="70">
    <mergeCell ref="K36:L36"/>
    <mergeCell ref="K37:L37"/>
    <mergeCell ref="O4:S4"/>
    <mergeCell ref="K33:L33"/>
    <mergeCell ref="M33:N33"/>
    <mergeCell ref="H4:N4"/>
    <mergeCell ref="K35:L35"/>
    <mergeCell ref="C29:D29"/>
    <mergeCell ref="E29:F29"/>
    <mergeCell ref="K28:Q28"/>
    <mergeCell ref="K29:L29"/>
    <mergeCell ref="M29:N29"/>
    <mergeCell ref="M41:N41"/>
    <mergeCell ref="C35:D35"/>
    <mergeCell ref="E35:F35"/>
    <mergeCell ref="E33:F33"/>
    <mergeCell ref="M39:N39"/>
    <mergeCell ref="K38:L38"/>
    <mergeCell ref="K40:L40"/>
    <mergeCell ref="K41:L41"/>
    <mergeCell ref="C33:D33"/>
    <mergeCell ref="C41:D41"/>
    <mergeCell ref="C4:G4"/>
    <mergeCell ref="C37:D37"/>
    <mergeCell ref="C38:D38"/>
    <mergeCell ref="C40:D40"/>
    <mergeCell ref="E36:F36"/>
    <mergeCell ref="E37:F37"/>
    <mergeCell ref="E38:F38"/>
    <mergeCell ref="E40:F40"/>
    <mergeCell ref="C36:D36"/>
    <mergeCell ref="C28:J28"/>
    <mergeCell ref="C47:D47"/>
    <mergeCell ref="C46:D46"/>
    <mergeCell ref="E46:F46"/>
    <mergeCell ref="C42:D42"/>
    <mergeCell ref="C43:D43"/>
    <mergeCell ref="C44:D44"/>
    <mergeCell ref="E47:F47"/>
    <mergeCell ref="E42:F42"/>
    <mergeCell ref="C49:D49"/>
    <mergeCell ref="K48:L48"/>
    <mergeCell ref="K49:L49"/>
    <mergeCell ref="E48:F48"/>
    <mergeCell ref="E49:F49"/>
    <mergeCell ref="C48:D48"/>
    <mergeCell ref="K44:L44"/>
    <mergeCell ref="E45:F45"/>
    <mergeCell ref="K46:L46"/>
    <mergeCell ref="E44:F44"/>
    <mergeCell ref="B28:B31"/>
    <mergeCell ref="M48:N48"/>
    <mergeCell ref="M49:N49"/>
    <mergeCell ref="M35:N35"/>
    <mergeCell ref="M36:N36"/>
    <mergeCell ref="M37:N37"/>
    <mergeCell ref="M44:N44"/>
    <mergeCell ref="M38:N38"/>
    <mergeCell ref="E41:F41"/>
    <mergeCell ref="K43:L43"/>
    <mergeCell ref="M45:N45"/>
    <mergeCell ref="E39:F39"/>
    <mergeCell ref="M40:N40"/>
    <mergeCell ref="K47:L47"/>
    <mergeCell ref="M42:N42"/>
    <mergeCell ref="M47:N47"/>
    <mergeCell ref="M46:N46"/>
    <mergeCell ref="M43:N43"/>
    <mergeCell ref="E43:F43"/>
    <mergeCell ref="K42:L42"/>
  </mergeCells>
  <hyperlinks>
    <hyperlink ref="B54" r:id="rId1" display="(注　３)    速報における常用労働者一人当たり現金給与総額は簡便のため現金給与総額を平成１３年１２月３１日現在の常用労働者数で割って算出している。"/>
  </hyperlinks>
  <printOptions/>
  <pageMargins left="0.7874015748031497" right="0.7874015748031497" top="0.984251968503937" bottom="0.5905511811023623" header="0.5118110236220472" footer="0.5118110236220472"/>
  <pageSetup horizontalDpi="300" verticalDpi="300" orientation="landscape" paperSize="9" scale="60" r:id="rId2"/>
</worksheet>
</file>

<file path=xl/worksheets/sheet3.xml><?xml version="1.0" encoding="utf-8"?>
<worksheet xmlns="http://schemas.openxmlformats.org/spreadsheetml/2006/main" xmlns:r="http://schemas.openxmlformats.org/officeDocument/2006/relationships">
  <sheetPr>
    <pageSetUpPr fitToPage="1"/>
  </sheetPr>
  <dimension ref="A1:AB47"/>
  <sheetViews>
    <sheetView zoomScale="75" zoomScaleNormal="75" zoomScaleSheetLayoutView="75" workbookViewId="0" topLeftCell="A1">
      <selection activeCell="P2" sqref="P2"/>
    </sheetView>
  </sheetViews>
  <sheetFormatPr defaultColWidth="9.00390625" defaultRowHeight="13.5"/>
  <cols>
    <col min="1" max="1" width="15.125" style="2" customWidth="1"/>
    <col min="2" max="5" width="7.125" style="2" customWidth="1"/>
    <col min="6" max="6" width="7.00390625" style="2" customWidth="1"/>
    <col min="7" max="7" width="7.625" style="2" customWidth="1"/>
    <col min="8" max="8" width="8.125" style="2" customWidth="1"/>
    <col min="9" max="10" width="7.625" style="2" customWidth="1"/>
    <col min="11" max="11" width="8.75390625" style="2" customWidth="1"/>
    <col min="12" max="12" width="7.00390625" style="2" customWidth="1"/>
    <col min="13" max="13" width="7.125" style="2" customWidth="1"/>
    <col min="14" max="14" width="12.75390625" style="2" bestFit="1" customWidth="1"/>
    <col min="15" max="16" width="12.125" style="2" customWidth="1"/>
    <col min="17" max="18" width="7.125" style="2" customWidth="1"/>
    <col min="19" max="19" width="2.625" style="2" customWidth="1"/>
    <col min="20" max="16384" width="9.00390625" style="2" customWidth="1"/>
  </cols>
  <sheetData>
    <row r="1" ht="13.5">
      <c r="A1" s="2" t="s">
        <v>235</v>
      </c>
    </row>
    <row r="3" ht="13.5">
      <c r="R3" s="36" t="s">
        <v>45</v>
      </c>
    </row>
    <row r="4" spans="1:18" ht="13.5">
      <c r="A4" s="13"/>
      <c r="B4" s="219" t="s">
        <v>46</v>
      </c>
      <c r="C4" s="220"/>
      <c r="D4" s="220"/>
      <c r="E4" s="220"/>
      <c r="F4" s="221"/>
      <c r="G4" s="219" t="s">
        <v>138</v>
      </c>
      <c r="H4" s="220"/>
      <c r="I4" s="220"/>
      <c r="J4" s="220"/>
      <c r="K4" s="220"/>
      <c r="L4" s="220"/>
      <c r="M4" s="221"/>
      <c r="N4" s="219" t="s">
        <v>48</v>
      </c>
      <c r="O4" s="220"/>
      <c r="P4" s="220"/>
      <c r="Q4" s="220"/>
      <c r="R4" s="221"/>
    </row>
    <row r="5" spans="1:18" ht="13.5">
      <c r="A5" s="9" t="s">
        <v>169</v>
      </c>
      <c r="B5" s="1" t="s">
        <v>264</v>
      </c>
      <c r="C5" s="1" t="s">
        <v>265</v>
      </c>
      <c r="D5" s="3"/>
      <c r="E5" s="3"/>
      <c r="F5" s="37"/>
      <c r="G5" s="1" t="s">
        <v>264</v>
      </c>
      <c r="H5" s="1" t="s">
        <v>265</v>
      </c>
      <c r="I5" s="3"/>
      <c r="J5" s="3"/>
      <c r="K5" s="3"/>
      <c r="L5" s="3"/>
      <c r="M5" s="37"/>
      <c r="N5" s="1" t="s">
        <v>264</v>
      </c>
      <c r="O5" s="1" t="s">
        <v>265</v>
      </c>
      <c r="P5" s="3"/>
      <c r="Q5" s="3"/>
      <c r="R5" s="63"/>
    </row>
    <row r="6" spans="1:18" ht="13.5">
      <c r="A6" s="11"/>
      <c r="B6" s="10"/>
      <c r="C6" s="10"/>
      <c r="D6" s="38" t="s">
        <v>51</v>
      </c>
      <c r="E6" s="38" t="s">
        <v>52</v>
      </c>
      <c r="F6" s="38" t="s">
        <v>53</v>
      </c>
      <c r="G6" s="11"/>
      <c r="H6" s="10"/>
      <c r="I6" s="38" t="s">
        <v>140</v>
      </c>
      <c r="J6" s="38" t="s">
        <v>141</v>
      </c>
      <c r="K6" s="38" t="s">
        <v>306</v>
      </c>
      <c r="L6" s="38" t="s">
        <v>52</v>
      </c>
      <c r="M6" s="38" t="s">
        <v>53</v>
      </c>
      <c r="N6" s="11"/>
      <c r="O6" s="10"/>
      <c r="P6" s="38" t="s">
        <v>236</v>
      </c>
      <c r="Q6" s="38" t="s">
        <v>52</v>
      </c>
      <c r="R6" s="38" t="s">
        <v>53</v>
      </c>
    </row>
    <row r="7" spans="1:18" ht="13.5">
      <c r="A7" s="13"/>
      <c r="B7" s="3"/>
      <c r="C7" s="3"/>
      <c r="D7" s="3"/>
      <c r="E7" s="3"/>
      <c r="F7" s="46"/>
      <c r="G7" s="3"/>
      <c r="H7" s="3"/>
      <c r="I7" s="3"/>
      <c r="J7" s="3"/>
      <c r="K7" s="3"/>
      <c r="L7" s="3"/>
      <c r="M7" s="46"/>
      <c r="N7" s="3"/>
      <c r="O7" s="3"/>
      <c r="P7" s="3" t="s">
        <v>43</v>
      </c>
      <c r="Q7" s="3"/>
      <c r="R7" s="63"/>
    </row>
    <row r="8" spans="1:28" ht="13.5">
      <c r="A8" s="9" t="s">
        <v>171</v>
      </c>
      <c r="B8" s="234">
        <f>SUM(B10:B35)</f>
        <v>2341</v>
      </c>
      <c r="C8" s="234">
        <f>SUM(C10:C35)</f>
        <v>2168</v>
      </c>
      <c r="D8" s="55">
        <f>C8-B8</f>
        <v>-173</v>
      </c>
      <c r="E8" s="48">
        <f>C8/B8*100-100</f>
        <v>-7.390004271678777</v>
      </c>
      <c r="F8" s="141">
        <f>C8/$C$8*100</f>
        <v>100</v>
      </c>
      <c r="G8" s="234">
        <v>72114</v>
      </c>
      <c r="H8" s="234">
        <f>SUM(H10:H35)</f>
        <v>68948</v>
      </c>
      <c r="I8" s="234">
        <f>SUM(I10:I35)</f>
        <v>68484</v>
      </c>
      <c r="J8" s="234">
        <f>SUM(J10:J35)</f>
        <v>464</v>
      </c>
      <c r="K8" s="55">
        <f>H8-G8</f>
        <v>-3166</v>
      </c>
      <c r="L8" s="48">
        <f>H8/G8*100-100</f>
        <v>-4.390270959869085</v>
      </c>
      <c r="M8" s="141">
        <f>H8/$H$8*100</f>
        <v>100</v>
      </c>
      <c r="N8" s="234">
        <v>308745865</v>
      </c>
      <c r="O8" s="234">
        <f>SUM(O10:O35)</f>
        <v>284717341</v>
      </c>
      <c r="P8" s="234">
        <f>O8-N8</f>
        <v>-24028524</v>
      </c>
      <c r="Q8" s="48">
        <f>O8/N8*100-100</f>
        <v>-7.782622125157857</v>
      </c>
      <c r="R8" s="141">
        <f>O8/$O$8*100</f>
        <v>100</v>
      </c>
      <c r="U8" s="82"/>
      <c r="Z8" s="53"/>
      <c r="AA8" s="53"/>
      <c r="AB8" s="53"/>
    </row>
    <row r="9" spans="1:21" ht="13.5">
      <c r="A9" s="8"/>
      <c r="B9" s="234"/>
      <c r="C9" s="55"/>
      <c r="D9" s="55"/>
      <c r="E9" s="48"/>
      <c r="F9" s="141"/>
      <c r="G9" s="234"/>
      <c r="H9" s="55"/>
      <c r="I9" s="55"/>
      <c r="J9" s="55"/>
      <c r="K9" s="55"/>
      <c r="L9" s="48"/>
      <c r="M9" s="141"/>
      <c r="N9" s="234"/>
      <c r="O9" s="234"/>
      <c r="P9" s="234"/>
      <c r="Q9" s="48"/>
      <c r="R9" s="141"/>
      <c r="U9" s="82"/>
    </row>
    <row r="10" spans="1:28" ht="13.5">
      <c r="A10" s="83" t="s">
        <v>286</v>
      </c>
      <c r="B10" s="55">
        <v>464</v>
      </c>
      <c r="C10" s="55">
        <v>432</v>
      </c>
      <c r="D10" s="55">
        <f>C10-B10</f>
        <v>-32</v>
      </c>
      <c r="E10" s="48">
        <f>C10/B10*100-100</f>
        <v>-6.896551724137936</v>
      </c>
      <c r="F10" s="141">
        <f>C10/$C$8*100</f>
        <v>19.92619926199262</v>
      </c>
      <c r="G10" s="234">
        <v>9137</v>
      </c>
      <c r="H10" s="234">
        <f>I10+J10</f>
        <v>8949</v>
      </c>
      <c r="I10" s="235">
        <v>8787</v>
      </c>
      <c r="J10" s="55">
        <v>162</v>
      </c>
      <c r="K10" s="55">
        <f>H10-G10</f>
        <v>-188</v>
      </c>
      <c r="L10" s="48">
        <f>H10/G10*100-100</f>
        <v>-2.0575681295830037</v>
      </c>
      <c r="M10" s="141">
        <f>H10/$H$8*100</f>
        <v>12.979346754075536</v>
      </c>
      <c r="N10" s="234">
        <v>13459053</v>
      </c>
      <c r="O10" s="234">
        <v>13348494</v>
      </c>
      <c r="P10" s="234">
        <f>O10-N10</f>
        <v>-110559</v>
      </c>
      <c r="Q10" s="48">
        <f>O10/N10*100-100</f>
        <v>-0.8214470958692175</v>
      </c>
      <c r="R10" s="141">
        <f>O10/$O$8*100</f>
        <v>4.688331927067273</v>
      </c>
      <c r="T10" s="53"/>
      <c r="U10" s="82"/>
      <c r="Z10" s="53"/>
      <c r="AA10" s="53"/>
      <c r="AB10" s="53"/>
    </row>
    <row r="11" spans="1:28" ht="13.5">
      <c r="A11" s="83" t="s">
        <v>173</v>
      </c>
      <c r="B11" s="55">
        <v>66</v>
      </c>
      <c r="C11" s="55">
        <v>62</v>
      </c>
      <c r="D11" s="55">
        <f>C11-B11</f>
        <v>-4</v>
      </c>
      <c r="E11" s="48">
        <f>C11/B11*100-100</f>
        <v>-6.060606060606062</v>
      </c>
      <c r="F11" s="141">
        <f>C11/$C$8*100</f>
        <v>2.859778597785978</v>
      </c>
      <c r="G11" s="234">
        <v>1607</v>
      </c>
      <c r="H11" s="234">
        <f>I11+J11</f>
        <v>1554</v>
      </c>
      <c r="I11" s="235">
        <v>1546</v>
      </c>
      <c r="J11" s="55">
        <v>8</v>
      </c>
      <c r="K11" s="55">
        <f>H11-G11</f>
        <v>-53</v>
      </c>
      <c r="L11" s="48">
        <f>H11/G11*100-100</f>
        <v>-3.298070939639075</v>
      </c>
      <c r="M11" s="141">
        <f>H11/$H$8*100</f>
        <v>2.2538724836108375</v>
      </c>
      <c r="N11" s="234">
        <v>21756055</v>
      </c>
      <c r="O11" s="234">
        <v>20227252</v>
      </c>
      <c r="P11" s="234">
        <f>O11-N11</f>
        <v>-1528803</v>
      </c>
      <c r="Q11" s="48">
        <f>O11/N11*100-100</f>
        <v>-7.027023051743527</v>
      </c>
      <c r="R11" s="141">
        <f>O11/$O$8*100</f>
        <v>7.104327375690124</v>
      </c>
      <c r="T11" s="53"/>
      <c r="U11" s="82"/>
      <c r="Z11" s="53"/>
      <c r="AA11" s="53"/>
      <c r="AB11" s="53"/>
    </row>
    <row r="12" spans="1:28" ht="13.5">
      <c r="A12" s="83" t="s">
        <v>174</v>
      </c>
      <c r="B12" s="55">
        <v>13</v>
      </c>
      <c r="C12" s="55">
        <v>12</v>
      </c>
      <c r="D12" s="55">
        <f>C12-B12</f>
        <v>-1</v>
      </c>
      <c r="E12" s="48">
        <f>C12/B12*100-100</f>
        <v>-7.692307692307693</v>
      </c>
      <c r="F12" s="141">
        <f>C12/$C$8*100</f>
        <v>0.5535055350553505</v>
      </c>
      <c r="G12" s="234">
        <v>627</v>
      </c>
      <c r="H12" s="234">
        <f>I12+J12</f>
        <v>624</v>
      </c>
      <c r="I12" s="235">
        <v>624</v>
      </c>
      <c r="J12" s="55">
        <v>0</v>
      </c>
      <c r="K12" s="55">
        <f>H12-G12</f>
        <v>-3</v>
      </c>
      <c r="L12" s="48">
        <f>H12/G12*100-100</f>
        <v>-0.4784688995215305</v>
      </c>
      <c r="M12" s="141">
        <f>H12/$H$8*100</f>
        <v>0.9050298775889075</v>
      </c>
      <c r="N12" s="234">
        <v>1229134</v>
      </c>
      <c r="O12" s="234">
        <v>1163374</v>
      </c>
      <c r="P12" s="234">
        <f>O12-N12</f>
        <v>-65760</v>
      </c>
      <c r="Q12" s="48">
        <f>O12/N12*100-100</f>
        <v>-5.350108287623641</v>
      </c>
      <c r="R12" s="141">
        <f>O12/$O$8*100</f>
        <v>0.40860665385323336</v>
      </c>
      <c r="T12" s="53"/>
      <c r="U12" s="82"/>
      <c r="Z12" s="53"/>
      <c r="AA12" s="53"/>
      <c r="AB12" s="53"/>
    </row>
    <row r="13" spans="1:28" ht="13.5">
      <c r="A13" s="83" t="s">
        <v>175</v>
      </c>
      <c r="B13" s="55">
        <v>162</v>
      </c>
      <c r="C13" s="55">
        <v>130</v>
      </c>
      <c r="D13" s="55">
        <f>C13-B13</f>
        <v>-32</v>
      </c>
      <c r="E13" s="48">
        <f>C13/B13*100-100</f>
        <v>-19.75308641975309</v>
      </c>
      <c r="F13" s="141">
        <f>C13/$C$8*100</f>
        <v>5.996309963099631</v>
      </c>
      <c r="G13" s="234">
        <v>4027</v>
      </c>
      <c r="H13" s="234">
        <f>I13+J13</f>
        <v>3229</v>
      </c>
      <c r="I13" s="235">
        <v>3193</v>
      </c>
      <c r="J13" s="55">
        <v>36</v>
      </c>
      <c r="K13" s="55">
        <f>H13-G13</f>
        <v>-798</v>
      </c>
      <c r="L13" s="48">
        <f>H13/G13*100-100</f>
        <v>-19.816240377452203</v>
      </c>
      <c r="M13" s="141">
        <f>H13/$H$8*100</f>
        <v>4.683239542843882</v>
      </c>
      <c r="N13" s="234">
        <v>2361087</v>
      </c>
      <c r="O13" s="234">
        <v>1899669</v>
      </c>
      <c r="P13" s="234">
        <f>O13-N13</f>
        <v>-461418</v>
      </c>
      <c r="Q13" s="48">
        <f>O13/N13*100-100</f>
        <v>-19.542608976289316</v>
      </c>
      <c r="R13" s="141">
        <f>O13/$O$8*100</f>
        <v>0.6672122580689597</v>
      </c>
      <c r="T13" s="53"/>
      <c r="U13" s="82"/>
      <c r="Z13" s="53"/>
      <c r="AA13" s="53"/>
      <c r="AB13" s="53"/>
    </row>
    <row r="14" spans="1:28" ht="13.5">
      <c r="A14" s="83" t="s">
        <v>176</v>
      </c>
      <c r="B14" s="55">
        <v>291</v>
      </c>
      <c r="C14" s="55">
        <v>266</v>
      </c>
      <c r="D14" s="55">
        <f>C14-B14</f>
        <v>-25</v>
      </c>
      <c r="E14" s="48">
        <f>C14/B14*100-100</f>
        <v>-8.591065292096218</v>
      </c>
      <c r="F14" s="141">
        <f>C14/$C$8*100</f>
        <v>12.269372693726938</v>
      </c>
      <c r="G14" s="234">
        <v>2847</v>
      </c>
      <c r="H14" s="234">
        <f>I14+J14</f>
        <v>2526</v>
      </c>
      <c r="I14" s="235">
        <v>2413</v>
      </c>
      <c r="J14" s="55">
        <v>113</v>
      </c>
      <c r="K14" s="55">
        <f>H14-G14</f>
        <v>-321</v>
      </c>
      <c r="L14" s="48">
        <f>H14/G14*100-100</f>
        <v>-11.275026343519485</v>
      </c>
      <c r="M14" s="141">
        <f>H14/$H$8*100</f>
        <v>3.6636305621627896</v>
      </c>
      <c r="N14" s="234">
        <v>3298402</v>
      </c>
      <c r="O14" s="234">
        <v>2946937</v>
      </c>
      <c r="P14" s="234">
        <f>O14-N14</f>
        <v>-351465</v>
      </c>
      <c r="Q14" s="48">
        <f>O14/N14*100-100</f>
        <v>-10.65561444602568</v>
      </c>
      <c r="R14" s="141">
        <f>O14/$O$8*100</f>
        <v>1.0350395201253302</v>
      </c>
      <c r="T14" s="53"/>
      <c r="U14" s="82"/>
      <c r="Z14" s="53"/>
      <c r="AA14" s="53"/>
      <c r="AB14" s="53"/>
    </row>
    <row r="15" spans="1:28" ht="13.5">
      <c r="A15" s="83"/>
      <c r="B15" s="55"/>
      <c r="C15" s="55"/>
      <c r="D15" s="55"/>
      <c r="E15" s="48"/>
      <c r="F15" s="141"/>
      <c r="G15" s="234"/>
      <c r="H15" s="234"/>
      <c r="I15" s="234"/>
      <c r="J15" s="55"/>
      <c r="K15" s="55"/>
      <c r="L15" s="48"/>
      <c r="M15" s="141"/>
      <c r="N15" s="234"/>
      <c r="O15" s="234"/>
      <c r="P15" s="234"/>
      <c r="Q15" s="48"/>
      <c r="R15" s="141"/>
      <c r="T15" s="53"/>
      <c r="U15" s="82"/>
      <c r="Z15" s="53"/>
      <c r="AA15" s="53"/>
      <c r="AB15" s="53"/>
    </row>
    <row r="16" spans="1:28" ht="13.5">
      <c r="A16" s="83" t="s">
        <v>177</v>
      </c>
      <c r="B16" s="55">
        <v>140</v>
      </c>
      <c r="C16" s="55">
        <v>133</v>
      </c>
      <c r="D16" s="55">
        <f>C16-B16</f>
        <v>-7</v>
      </c>
      <c r="E16" s="48">
        <f>C16/B16*100-100</f>
        <v>-5</v>
      </c>
      <c r="F16" s="141">
        <f>C16/$C$8*100</f>
        <v>6.134686346863469</v>
      </c>
      <c r="G16" s="234">
        <v>1909</v>
      </c>
      <c r="H16" s="234">
        <f>I16+J16</f>
        <v>1823</v>
      </c>
      <c r="I16" s="235">
        <v>1790</v>
      </c>
      <c r="J16" s="55">
        <v>33</v>
      </c>
      <c r="K16" s="55">
        <f>H16-G16</f>
        <v>-86</v>
      </c>
      <c r="L16" s="48">
        <f>H16/G16*100-100</f>
        <v>-4.5049764274489235</v>
      </c>
      <c r="M16" s="141">
        <f>H16/$H$8*100</f>
        <v>2.6440215814816965</v>
      </c>
      <c r="N16" s="234">
        <v>2431139</v>
      </c>
      <c r="O16" s="234">
        <v>2216546</v>
      </c>
      <c r="P16" s="234">
        <f>O16-N16</f>
        <v>-214593</v>
      </c>
      <c r="Q16" s="48">
        <f>O16/N16*100-100</f>
        <v>-8.826850295273118</v>
      </c>
      <c r="R16" s="141">
        <f>O16/$O$8*100</f>
        <v>0.7785075514596071</v>
      </c>
      <c r="T16" s="53"/>
      <c r="U16" s="82"/>
      <c r="Z16" s="53"/>
      <c r="AA16" s="53"/>
      <c r="AB16" s="53"/>
    </row>
    <row r="17" spans="1:28" ht="13.5">
      <c r="A17" s="83" t="s">
        <v>178</v>
      </c>
      <c r="B17" s="55">
        <v>29</v>
      </c>
      <c r="C17" s="55">
        <v>24</v>
      </c>
      <c r="D17" s="55">
        <f>C17-B17</f>
        <v>-5</v>
      </c>
      <c r="E17" s="48">
        <f>C17/B17*100-100</f>
        <v>-17.241379310344826</v>
      </c>
      <c r="F17" s="141">
        <f>C17/$C$8*100</f>
        <v>1.107011070110701</v>
      </c>
      <c r="G17" s="234">
        <v>947</v>
      </c>
      <c r="H17" s="234">
        <f>I17+J17</f>
        <v>858</v>
      </c>
      <c r="I17" s="235">
        <v>853</v>
      </c>
      <c r="J17" s="55">
        <v>5</v>
      </c>
      <c r="K17" s="55">
        <f>H17-G17</f>
        <v>-89</v>
      </c>
      <c r="L17" s="48">
        <f>H17/G17*100-100</f>
        <v>-9.398099260823656</v>
      </c>
      <c r="M17" s="141">
        <f>H17/$H$8*100</f>
        <v>1.244416081684748</v>
      </c>
      <c r="N17" s="234">
        <v>2829029</v>
      </c>
      <c r="O17" s="234">
        <v>2618341</v>
      </c>
      <c r="P17" s="234">
        <f>O17-N17</f>
        <v>-210688</v>
      </c>
      <c r="Q17" s="48">
        <f>O17/N17*100-100</f>
        <v>-7.447360914292503</v>
      </c>
      <c r="R17" s="141">
        <f>O17/$O$8*100</f>
        <v>0.919628214707161</v>
      </c>
      <c r="T17" s="53"/>
      <c r="U17" s="82"/>
      <c r="Z17" s="53"/>
      <c r="AA17" s="53"/>
      <c r="AB17" s="53"/>
    </row>
    <row r="18" spans="1:28" ht="13.5">
      <c r="A18" s="83" t="s">
        <v>179</v>
      </c>
      <c r="B18" s="55">
        <v>139</v>
      </c>
      <c r="C18" s="55">
        <v>130</v>
      </c>
      <c r="D18" s="55">
        <f>C18-B18</f>
        <v>-9</v>
      </c>
      <c r="E18" s="48">
        <f>C18/B18*100-100</f>
        <v>-6.474820143884898</v>
      </c>
      <c r="F18" s="141">
        <f>C18/$C$8*100</f>
        <v>5.996309963099631</v>
      </c>
      <c r="G18" s="234">
        <v>2541</v>
      </c>
      <c r="H18" s="234">
        <f>I18+J18</f>
        <v>2435</v>
      </c>
      <c r="I18" s="235">
        <v>2413</v>
      </c>
      <c r="J18" s="55">
        <v>22</v>
      </c>
      <c r="K18" s="55">
        <f>H18-G18</f>
        <v>-106</v>
      </c>
      <c r="L18" s="48">
        <f>H18/G18*100-100</f>
        <v>-4.171585989767806</v>
      </c>
      <c r="M18" s="141">
        <f>H18/$H$8*100</f>
        <v>3.5316470383477405</v>
      </c>
      <c r="N18" s="234">
        <v>3341122</v>
      </c>
      <c r="O18" s="234">
        <v>3283131</v>
      </c>
      <c r="P18" s="234">
        <f>O18-N18</f>
        <v>-57991</v>
      </c>
      <c r="Q18" s="48">
        <f>O18/N18*100-100</f>
        <v>-1.735674423142882</v>
      </c>
      <c r="R18" s="141">
        <f>O18/$O$8*100</f>
        <v>1.1531194371473146</v>
      </c>
      <c r="T18" s="53"/>
      <c r="U18" s="82"/>
      <c r="Z18" s="53"/>
      <c r="AA18" s="53"/>
      <c r="AB18" s="53"/>
    </row>
    <row r="19" spans="1:28" ht="13.5">
      <c r="A19" s="83" t="s">
        <v>287</v>
      </c>
      <c r="B19" s="55">
        <v>38</v>
      </c>
      <c r="C19" s="55">
        <v>39</v>
      </c>
      <c r="D19" s="55">
        <f>C19-B19</f>
        <v>1</v>
      </c>
      <c r="E19" s="48">
        <f>C19/B19*100-100</f>
        <v>2.631578947368425</v>
      </c>
      <c r="F19" s="141">
        <f>C19/$C$8*100</f>
        <v>1.7988929889298892</v>
      </c>
      <c r="G19" s="234">
        <v>2479</v>
      </c>
      <c r="H19" s="234">
        <f>I19+J19</f>
        <v>2506</v>
      </c>
      <c r="I19" s="235">
        <v>2506</v>
      </c>
      <c r="J19" s="55">
        <v>0</v>
      </c>
      <c r="K19" s="55">
        <f>H19-G19</f>
        <v>27</v>
      </c>
      <c r="L19" s="48">
        <f>H19/G19*100-100</f>
        <v>1.0891488503428803</v>
      </c>
      <c r="M19" s="141">
        <f>H19/$H$8*100</f>
        <v>3.6346231942913496</v>
      </c>
      <c r="N19" s="234">
        <v>32242614</v>
      </c>
      <c r="O19" s="234">
        <v>31559668</v>
      </c>
      <c r="P19" s="234">
        <f>O19-N19</f>
        <v>-682946</v>
      </c>
      <c r="Q19" s="48">
        <f>O19/N19*100-100</f>
        <v>-2.118147120453699</v>
      </c>
      <c r="R19" s="141">
        <f>O19/$O$8*100</f>
        <v>11.084561231554913</v>
      </c>
      <c r="T19" s="53"/>
      <c r="U19" s="82"/>
      <c r="Z19" s="53"/>
      <c r="AA19" s="53"/>
      <c r="AB19" s="53"/>
    </row>
    <row r="20" spans="1:28" ht="13.5">
      <c r="A20" s="83" t="s">
        <v>288</v>
      </c>
      <c r="B20" s="55">
        <v>11</v>
      </c>
      <c r="C20" s="55">
        <v>10</v>
      </c>
      <c r="D20" s="55">
        <f>C20-B20</f>
        <v>-1</v>
      </c>
      <c r="E20" s="48">
        <f>C20/B20*100-100</f>
        <v>-9.090909090909093</v>
      </c>
      <c r="F20" s="141">
        <f>C20/$C$8*100</f>
        <v>0.46125461254612543</v>
      </c>
      <c r="G20" s="234">
        <v>635</v>
      </c>
      <c r="H20" s="234">
        <f>I20+J20</f>
        <v>596</v>
      </c>
      <c r="I20" s="235">
        <v>596</v>
      </c>
      <c r="J20" s="55">
        <v>0</v>
      </c>
      <c r="K20" s="55">
        <f>H20-G20</f>
        <v>-39</v>
      </c>
      <c r="L20" s="48">
        <f>H20/G20*100-100</f>
        <v>-6.141732283464563</v>
      </c>
      <c r="M20" s="141">
        <f>H20/$H$8*100</f>
        <v>0.8644195625688924</v>
      </c>
      <c r="N20" s="234">
        <v>22654424</v>
      </c>
      <c r="O20" s="234">
        <v>26453265</v>
      </c>
      <c r="P20" s="234">
        <f>O20-N20</f>
        <v>3798841</v>
      </c>
      <c r="Q20" s="48">
        <f>O20/N20*100-100</f>
        <v>16.76864969067411</v>
      </c>
      <c r="R20" s="141">
        <f>O20/$O$8*100</f>
        <v>9.291062113424275</v>
      </c>
      <c r="T20" s="53"/>
      <c r="U20" s="82"/>
      <c r="Z20" s="53"/>
      <c r="AA20" s="53"/>
      <c r="AB20" s="53"/>
    </row>
    <row r="21" spans="1:28" ht="13.5">
      <c r="A21" s="83"/>
      <c r="B21" s="55"/>
      <c r="C21" s="55"/>
      <c r="D21" s="55"/>
      <c r="E21" s="48"/>
      <c r="F21" s="141"/>
      <c r="G21" s="234"/>
      <c r="H21" s="234"/>
      <c r="I21" s="234"/>
      <c r="J21" s="55"/>
      <c r="K21" s="55"/>
      <c r="L21" s="48"/>
      <c r="M21" s="141"/>
      <c r="N21" s="234"/>
      <c r="O21" s="234"/>
      <c r="P21" s="234"/>
      <c r="Q21" s="48"/>
      <c r="R21" s="141"/>
      <c r="T21" s="53"/>
      <c r="U21" s="82"/>
      <c r="Z21" s="53"/>
      <c r="AA21" s="53"/>
      <c r="AB21" s="53"/>
    </row>
    <row r="22" spans="1:28" ht="13.5">
      <c r="A22" s="83" t="s">
        <v>180</v>
      </c>
      <c r="B22" s="55">
        <v>84</v>
      </c>
      <c r="C22" s="55">
        <v>86</v>
      </c>
      <c r="D22" s="55">
        <f>C22-B22</f>
        <v>2</v>
      </c>
      <c r="E22" s="48">
        <f>C22/B22*100-100</f>
        <v>2.3809523809523796</v>
      </c>
      <c r="F22" s="141">
        <f>C22/$C$8*100</f>
        <v>3.9667896678966788</v>
      </c>
      <c r="G22" s="234">
        <v>2903</v>
      </c>
      <c r="H22" s="234">
        <f>I22+J22</f>
        <v>3000</v>
      </c>
      <c r="I22" s="235">
        <v>2996</v>
      </c>
      <c r="J22" s="55">
        <v>4</v>
      </c>
      <c r="K22" s="55">
        <f>H22-G22</f>
        <v>97</v>
      </c>
      <c r="L22" s="48">
        <f>H22/G22*100-100</f>
        <v>3.3413709955218707</v>
      </c>
      <c r="M22" s="141">
        <f>H22/$H$8*100</f>
        <v>4.351105180715901</v>
      </c>
      <c r="N22" s="234">
        <v>5926731</v>
      </c>
      <c r="O22" s="234">
        <v>5984504</v>
      </c>
      <c r="P22" s="234">
        <f>O22-N22</f>
        <v>57773</v>
      </c>
      <c r="Q22" s="48">
        <f>O22/N22*100-100</f>
        <v>0.9747869441012256</v>
      </c>
      <c r="R22" s="141">
        <f>O22/$O$8*100</f>
        <v>2.101910610355131</v>
      </c>
      <c r="T22" s="53"/>
      <c r="U22" s="82"/>
      <c r="Z22" s="53"/>
      <c r="AA22" s="53"/>
      <c r="AB22" s="53"/>
    </row>
    <row r="23" spans="1:28" ht="13.5">
      <c r="A23" s="83" t="s">
        <v>181</v>
      </c>
      <c r="B23" s="55">
        <v>14</v>
      </c>
      <c r="C23" s="55">
        <v>12</v>
      </c>
      <c r="D23" s="55">
        <f>C23-B23</f>
        <v>-2</v>
      </c>
      <c r="E23" s="48">
        <f>C23/B23*100-100</f>
        <v>-14.285714285714292</v>
      </c>
      <c r="F23" s="141">
        <f>C23/$C$8*100</f>
        <v>0.5535055350553505</v>
      </c>
      <c r="G23" s="236">
        <v>816</v>
      </c>
      <c r="H23" s="234">
        <f>I23+J23</f>
        <v>805</v>
      </c>
      <c r="I23" s="235">
        <v>804</v>
      </c>
      <c r="J23" s="55">
        <v>1</v>
      </c>
      <c r="K23" s="55">
        <f>H23-G23</f>
        <v>-11</v>
      </c>
      <c r="L23" s="48">
        <f>H23/G23*100-100</f>
        <v>-1.3480392156862706</v>
      </c>
      <c r="M23" s="141">
        <f>H23/$H$8*100</f>
        <v>1.1675465568254337</v>
      </c>
      <c r="N23" s="236">
        <v>1221244</v>
      </c>
      <c r="O23" s="234">
        <v>1185776</v>
      </c>
      <c r="P23" s="234">
        <f>O23-N23</f>
        <v>-35468</v>
      </c>
      <c r="Q23" s="48">
        <f>O23/N23*100-100</f>
        <v>-2.9042517302029722</v>
      </c>
      <c r="R23" s="141">
        <f>O23/$O$8*100</f>
        <v>0.4164748082555323</v>
      </c>
      <c r="T23" s="53"/>
      <c r="U23" s="82"/>
      <c r="Z23" s="53"/>
      <c r="AA23" s="53"/>
      <c r="AB23" s="53"/>
    </row>
    <row r="24" spans="1:28" ht="13.5">
      <c r="A24" s="83" t="s">
        <v>182</v>
      </c>
      <c r="B24" s="55">
        <v>5</v>
      </c>
      <c r="C24" s="55">
        <v>6</v>
      </c>
      <c r="D24" s="55">
        <f>C24-B24</f>
        <v>1</v>
      </c>
      <c r="E24" s="48">
        <f>C24/B24*100-100</f>
        <v>20</v>
      </c>
      <c r="F24" s="141">
        <f>C24/$C$8*100</f>
        <v>0.27675276752767525</v>
      </c>
      <c r="G24" s="236">
        <v>89</v>
      </c>
      <c r="H24" s="234">
        <f>I24+J24</f>
        <v>90</v>
      </c>
      <c r="I24" s="235">
        <v>86</v>
      </c>
      <c r="J24" s="55">
        <v>4</v>
      </c>
      <c r="K24" s="55">
        <f>H24-G24</f>
        <v>1</v>
      </c>
      <c r="L24" s="48">
        <f>H24/G24*100-100</f>
        <v>1.1235955056179847</v>
      </c>
      <c r="M24" s="141">
        <f>H24/$H$8*100</f>
        <v>0.13053315542147706</v>
      </c>
      <c r="N24" s="236">
        <v>47576</v>
      </c>
      <c r="O24" s="234">
        <v>52297</v>
      </c>
      <c r="P24" s="234">
        <f>O24-N24</f>
        <v>4721</v>
      </c>
      <c r="Q24" s="48">
        <f>O24/N24*100-100</f>
        <v>9.923070455691942</v>
      </c>
      <c r="R24" s="141">
        <f>O24/$O$8*100</f>
        <v>0.01836804172739166</v>
      </c>
      <c r="T24" s="53"/>
      <c r="U24" s="82"/>
      <c r="Z24" s="53"/>
      <c r="AA24" s="53"/>
      <c r="AB24" s="53"/>
    </row>
    <row r="25" spans="1:28" ht="13.5">
      <c r="A25" s="83" t="s">
        <v>183</v>
      </c>
      <c r="B25" s="55">
        <v>199</v>
      </c>
      <c r="C25" s="55">
        <v>184</v>
      </c>
      <c r="D25" s="55">
        <f>C25-B25</f>
        <v>-15</v>
      </c>
      <c r="E25" s="48">
        <f>C25/B25*100-100</f>
        <v>-7.537688442211049</v>
      </c>
      <c r="F25" s="141">
        <f>C25/$C$8*100</f>
        <v>8.487084870848708</v>
      </c>
      <c r="G25" s="234">
        <v>5150</v>
      </c>
      <c r="H25" s="234">
        <f>I25+J25</f>
        <v>4715</v>
      </c>
      <c r="I25" s="235">
        <v>4696</v>
      </c>
      <c r="J25" s="55">
        <v>19</v>
      </c>
      <c r="K25" s="55">
        <f>H25-G25</f>
        <v>-435</v>
      </c>
      <c r="L25" s="48">
        <f>H25/G25*100-100</f>
        <v>-8.446601941747574</v>
      </c>
      <c r="M25" s="141">
        <f>H25/$H$8*100</f>
        <v>6.838486975691825</v>
      </c>
      <c r="N25" s="234">
        <v>14004260</v>
      </c>
      <c r="O25" s="234">
        <v>12399734</v>
      </c>
      <c r="P25" s="234">
        <f>O25-N25</f>
        <v>-1604526</v>
      </c>
      <c r="Q25" s="48">
        <f>O25/N25*100-100</f>
        <v>-11.457413672696731</v>
      </c>
      <c r="R25" s="141">
        <f>O25/$O$8*100</f>
        <v>4.355103189868579</v>
      </c>
      <c r="T25" s="53"/>
      <c r="U25" s="82"/>
      <c r="Z25" s="53"/>
      <c r="AA25" s="53"/>
      <c r="AB25" s="53"/>
    </row>
    <row r="26" spans="1:28" ht="13.5">
      <c r="A26" s="83" t="s">
        <v>289</v>
      </c>
      <c r="B26" s="55">
        <v>24</v>
      </c>
      <c r="C26" s="55">
        <v>22</v>
      </c>
      <c r="D26" s="55">
        <f>C26-B26</f>
        <v>-2</v>
      </c>
      <c r="E26" s="48">
        <f>C26/B26*100-100</f>
        <v>-8.333333333333343</v>
      </c>
      <c r="F26" s="141">
        <f>C26/$C$8*100</f>
        <v>1.014760147601476</v>
      </c>
      <c r="G26" s="234">
        <v>3575</v>
      </c>
      <c r="H26" s="234">
        <f>I26+J26</f>
        <v>3311</v>
      </c>
      <c r="I26" s="235">
        <v>3311</v>
      </c>
      <c r="J26" s="55">
        <v>0</v>
      </c>
      <c r="K26" s="55">
        <f>H26-G26</f>
        <v>-264</v>
      </c>
      <c r="L26" s="48">
        <f>H26/G26*100-100</f>
        <v>-7.384615384615387</v>
      </c>
      <c r="M26" s="141">
        <f>H26/$H$8*100</f>
        <v>4.802169751116784</v>
      </c>
      <c r="N26" s="234">
        <v>27970444</v>
      </c>
      <c r="O26" s="234">
        <v>23930486</v>
      </c>
      <c r="P26" s="234">
        <f>O26-N26</f>
        <v>-4039958</v>
      </c>
      <c r="Q26" s="48">
        <f>O26/N26*100-100</f>
        <v>-14.44366775157377</v>
      </c>
      <c r="R26" s="141">
        <f>O26/$O$8*100</f>
        <v>8.404997713152989</v>
      </c>
      <c r="T26" s="53"/>
      <c r="U26" s="82"/>
      <c r="Z26" s="53"/>
      <c r="AA26" s="53"/>
      <c r="AB26" s="53"/>
    </row>
    <row r="27" spans="1:28" ht="13.5">
      <c r="A27" s="83"/>
      <c r="B27" s="55"/>
      <c r="C27" s="55"/>
      <c r="D27" s="55"/>
      <c r="E27" s="48"/>
      <c r="F27" s="141"/>
      <c r="G27" s="234"/>
      <c r="H27" s="234"/>
      <c r="I27" s="234"/>
      <c r="J27" s="55"/>
      <c r="K27" s="55"/>
      <c r="L27" s="48"/>
      <c r="M27" s="141"/>
      <c r="N27" s="234"/>
      <c r="O27" s="234"/>
      <c r="P27" s="234"/>
      <c r="Q27" s="48"/>
      <c r="R27" s="141"/>
      <c r="T27" s="53"/>
      <c r="U27" s="82"/>
      <c r="Z27" s="53"/>
      <c r="AA27" s="53"/>
      <c r="AB27" s="53"/>
    </row>
    <row r="28" spans="1:28" ht="13.5">
      <c r="A28" s="83" t="s">
        <v>290</v>
      </c>
      <c r="B28" s="55">
        <v>13</v>
      </c>
      <c r="C28" s="55">
        <v>14</v>
      </c>
      <c r="D28" s="55">
        <f>C28-B28</f>
        <v>1</v>
      </c>
      <c r="E28" s="48">
        <f>C28/B28*100-100</f>
        <v>7.692307692307693</v>
      </c>
      <c r="F28" s="141">
        <f>C28/$C$8*100</f>
        <v>0.6457564575645757</v>
      </c>
      <c r="G28" s="234">
        <v>917</v>
      </c>
      <c r="H28" s="234">
        <f>I28+J28</f>
        <v>1096</v>
      </c>
      <c r="I28" s="235">
        <v>1093</v>
      </c>
      <c r="J28" s="55">
        <v>3</v>
      </c>
      <c r="K28" s="55">
        <f>H28-G28</f>
        <v>179</v>
      </c>
      <c r="L28" s="48">
        <f>H28/G28*100-100</f>
        <v>19.52017448200654</v>
      </c>
      <c r="M28" s="141">
        <f>H28/$H$8*100</f>
        <v>1.589603759354876</v>
      </c>
      <c r="N28" s="234">
        <v>18040267</v>
      </c>
      <c r="O28" s="234">
        <v>17688727</v>
      </c>
      <c r="P28" s="234">
        <f>O28-N28</f>
        <v>-351540</v>
      </c>
      <c r="Q28" s="48">
        <f>O28/N28*100-100</f>
        <v>-1.9486407823121539</v>
      </c>
      <c r="R28" s="141">
        <f>O28/$O$8*100</f>
        <v>6.2127325781677625</v>
      </c>
      <c r="T28" s="53"/>
      <c r="U28" s="82"/>
      <c r="Z28" s="53"/>
      <c r="AA28" s="53"/>
      <c r="AB28" s="53"/>
    </row>
    <row r="29" spans="1:28" ht="13.5">
      <c r="A29" s="83" t="s">
        <v>291</v>
      </c>
      <c r="B29" s="55">
        <v>178</v>
      </c>
      <c r="C29" s="55">
        <v>169</v>
      </c>
      <c r="D29" s="55">
        <f>C29-B29</f>
        <v>-9</v>
      </c>
      <c r="E29" s="48">
        <f>C29/B29*100-100</f>
        <v>-5.056179775280896</v>
      </c>
      <c r="F29" s="141">
        <f>C29/$C$8*100</f>
        <v>7.79520295202952</v>
      </c>
      <c r="G29" s="234">
        <v>4225</v>
      </c>
      <c r="H29" s="234">
        <f>I29+J29</f>
        <v>4097</v>
      </c>
      <c r="I29" s="235">
        <v>4086</v>
      </c>
      <c r="J29" s="55">
        <v>11</v>
      </c>
      <c r="K29" s="55">
        <f>H29-G29</f>
        <v>-128</v>
      </c>
      <c r="L29" s="48">
        <f>H29/G29*100-100</f>
        <v>-3.0295857988165693</v>
      </c>
      <c r="M29" s="141">
        <f>H29/$H$8*100</f>
        <v>5.94215930846435</v>
      </c>
      <c r="N29" s="234">
        <v>7209289</v>
      </c>
      <c r="O29" s="234">
        <v>6608315</v>
      </c>
      <c r="P29" s="234">
        <f>O29-N29</f>
        <v>-600974</v>
      </c>
      <c r="Q29" s="48">
        <f>O29/N29*100-100</f>
        <v>-8.336106376093397</v>
      </c>
      <c r="R29" s="141">
        <f>O29/$O$8*100</f>
        <v>2.321008961656466</v>
      </c>
      <c r="T29" s="53"/>
      <c r="U29" s="82"/>
      <c r="Z29" s="53"/>
      <c r="AA29" s="53"/>
      <c r="AB29" s="53"/>
    </row>
    <row r="30" spans="1:28" ht="13.5">
      <c r="A30" s="83" t="s">
        <v>292</v>
      </c>
      <c r="B30" s="55">
        <v>148</v>
      </c>
      <c r="C30" s="55">
        <v>138</v>
      </c>
      <c r="D30" s="55">
        <f>C30-B30</f>
        <v>-10</v>
      </c>
      <c r="E30" s="48">
        <f>C30/B30*100-100</f>
        <v>-6.756756756756758</v>
      </c>
      <c r="F30" s="141">
        <f>C30/$C$8*100</f>
        <v>6.365313653136531</v>
      </c>
      <c r="G30" s="234">
        <v>4814</v>
      </c>
      <c r="H30" s="234">
        <f>I30+J30</f>
        <v>5360</v>
      </c>
      <c r="I30" s="235">
        <v>5353</v>
      </c>
      <c r="J30" s="55">
        <v>7</v>
      </c>
      <c r="K30" s="55">
        <f>H30-G30</f>
        <v>546</v>
      </c>
      <c r="L30" s="48">
        <f>H30/G30*100-100</f>
        <v>11.341919401744917</v>
      </c>
      <c r="M30" s="141">
        <f>H30/$H$8*100</f>
        <v>7.773974589545745</v>
      </c>
      <c r="N30" s="234">
        <v>10924757</v>
      </c>
      <c r="O30" s="234">
        <v>12960564</v>
      </c>
      <c r="P30" s="234">
        <f>O30-N30</f>
        <v>2035807</v>
      </c>
      <c r="Q30" s="48">
        <f>O30/N30*100-100</f>
        <v>18.634803501807866</v>
      </c>
      <c r="R30" s="141">
        <f>O30/$O$8*100</f>
        <v>4.552081005842211</v>
      </c>
      <c r="T30" s="53"/>
      <c r="U30" s="82"/>
      <c r="Z30" s="53"/>
      <c r="AA30" s="53"/>
      <c r="AB30" s="53"/>
    </row>
    <row r="31" spans="1:28" ht="13.5">
      <c r="A31" s="83" t="s">
        <v>293</v>
      </c>
      <c r="B31" s="55">
        <v>144</v>
      </c>
      <c r="C31" s="55">
        <v>136</v>
      </c>
      <c r="D31" s="55">
        <f>C31-B31</f>
        <v>-8</v>
      </c>
      <c r="E31" s="48">
        <f>C31/B31*100-100</f>
        <v>-5.555555555555557</v>
      </c>
      <c r="F31" s="141">
        <f>C31/$C$8*100</f>
        <v>6.273062730627306</v>
      </c>
      <c r="G31" s="234">
        <v>15878</v>
      </c>
      <c r="H31" s="234">
        <f>I31+J31</f>
        <v>14818</v>
      </c>
      <c r="I31" s="235">
        <v>14812</v>
      </c>
      <c r="J31" s="55">
        <v>6</v>
      </c>
      <c r="K31" s="55">
        <f>H31-G31</f>
        <v>-1060</v>
      </c>
      <c r="L31" s="48">
        <f>H31/G31*100-100</f>
        <v>-6.675903766217402</v>
      </c>
      <c r="M31" s="141">
        <f>H31/$H$8*100</f>
        <v>21.49155885594941</v>
      </c>
      <c r="N31" s="234">
        <v>95194236</v>
      </c>
      <c r="O31" s="234">
        <v>74430781</v>
      </c>
      <c r="P31" s="234">
        <f>O31-N31</f>
        <v>-20763455</v>
      </c>
      <c r="Q31" s="48">
        <f>O31/N31*100-100</f>
        <v>-21.811672505045365</v>
      </c>
      <c r="R31" s="141">
        <f>O31/$O$8*100</f>
        <v>26.14199076831081</v>
      </c>
      <c r="T31" s="53"/>
      <c r="U31" s="82"/>
      <c r="Z31" s="53"/>
      <c r="AA31" s="53"/>
      <c r="AB31" s="53"/>
    </row>
    <row r="32" spans="1:28" ht="13.5">
      <c r="A32" s="83" t="s">
        <v>294</v>
      </c>
      <c r="B32" s="55">
        <v>87</v>
      </c>
      <c r="C32" s="55">
        <v>88</v>
      </c>
      <c r="D32" s="55">
        <f>C32-B32</f>
        <v>1</v>
      </c>
      <c r="E32" s="48">
        <f>C32/B32*100-100</f>
        <v>1.1494252873563369</v>
      </c>
      <c r="F32" s="141">
        <f>C32/$C$8*100</f>
        <v>4.059040590405904</v>
      </c>
      <c r="G32" s="234">
        <v>3427</v>
      </c>
      <c r="H32" s="234">
        <f>I32+J32</f>
        <v>3566</v>
      </c>
      <c r="I32" s="235">
        <v>3560</v>
      </c>
      <c r="J32" s="55">
        <v>6</v>
      </c>
      <c r="K32" s="55">
        <f>H32-G32</f>
        <v>139</v>
      </c>
      <c r="L32" s="48">
        <f>H32/G32*100-100</f>
        <v>4.056025678435944</v>
      </c>
      <c r="M32" s="141">
        <f>H32/$H$8*100</f>
        <v>5.172013691477635</v>
      </c>
      <c r="N32" s="234">
        <v>10368111</v>
      </c>
      <c r="O32" s="234">
        <v>10852738</v>
      </c>
      <c r="P32" s="234">
        <f>O32-N32</f>
        <v>484627</v>
      </c>
      <c r="Q32" s="48">
        <f>O32/N32*100-100</f>
        <v>4.674207288097136</v>
      </c>
      <c r="R32" s="141">
        <f>O32/$O$8*100</f>
        <v>3.8117586943887622</v>
      </c>
      <c r="T32" s="53"/>
      <c r="U32" s="82"/>
      <c r="Z32" s="53"/>
      <c r="AA32" s="53"/>
      <c r="AB32" s="53"/>
    </row>
    <row r="33" spans="1:28" ht="13.5">
      <c r="A33" s="83"/>
      <c r="B33" s="55"/>
      <c r="C33" s="55"/>
      <c r="D33" s="55"/>
      <c r="E33" s="48"/>
      <c r="F33" s="141"/>
      <c r="G33" s="234"/>
      <c r="H33" s="234"/>
      <c r="I33" s="234"/>
      <c r="J33" s="55"/>
      <c r="K33" s="55"/>
      <c r="L33" s="48"/>
      <c r="M33" s="141"/>
      <c r="N33" s="234"/>
      <c r="O33" s="234"/>
      <c r="P33" s="234"/>
      <c r="Q33" s="48"/>
      <c r="R33" s="141"/>
      <c r="T33" s="53"/>
      <c r="U33" s="82"/>
      <c r="Z33" s="53"/>
      <c r="AA33" s="53"/>
      <c r="AB33" s="53"/>
    </row>
    <row r="34" spans="1:28" ht="13.5">
      <c r="A34" s="83" t="s">
        <v>295</v>
      </c>
      <c r="B34" s="55">
        <v>20</v>
      </c>
      <c r="C34" s="55">
        <v>15</v>
      </c>
      <c r="D34" s="55">
        <f>C34-B34</f>
        <v>-5</v>
      </c>
      <c r="E34" s="48">
        <f>C34/B34*100-100</f>
        <v>-25</v>
      </c>
      <c r="F34" s="141">
        <f>C34/$C$8*100</f>
        <v>0.6918819188191881</v>
      </c>
      <c r="G34" s="234">
        <v>2530</v>
      </c>
      <c r="H34" s="234">
        <f>I34+J34</f>
        <v>2036</v>
      </c>
      <c r="I34" s="235">
        <v>2033</v>
      </c>
      <c r="J34" s="55">
        <v>3</v>
      </c>
      <c r="K34" s="55">
        <f>H34-G34</f>
        <v>-494</v>
      </c>
      <c r="L34" s="48">
        <f>H34/G34*100-100</f>
        <v>-19.525691699604735</v>
      </c>
      <c r="M34" s="141">
        <f>H34/$H$8*100</f>
        <v>2.952950049312525</v>
      </c>
      <c r="N34" s="234">
        <v>11175689</v>
      </c>
      <c r="O34" s="234">
        <v>11857397</v>
      </c>
      <c r="P34" s="234">
        <f>O34-N34</f>
        <v>681708</v>
      </c>
      <c r="Q34" s="48">
        <f>O34/N34*100-100</f>
        <v>6.0999192085606495</v>
      </c>
      <c r="R34" s="141">
        <f>O34/$O$8*100</f>
        <v>4.164620587686649</v>
      </c>
      <c r="T34" s="53"/>
      <c r="U34" s="82"/>
      <c r="Z34" s="53"/>
      <c r="AA34" s="53"/>
      <c r="AB34" s="53"/>
    </row>
    <row r="35" spans="1:28" ht="13.5">
      <c r="A35" s="83" t="s">
        <v>184</v>
      </c>
      <c r="B35" s="55">
        <v>72</v>
      </c>
      <c r="C35" s="55">
        <v>60</v>
      </c>
      <c r="D35" s="55">
        <f>C35-B35</f>
        <v>-12</v>
      </c>
      <c r="E35" s="48">
        <f>C35/B35*100-100</f>
        <v>-16.666666666666657</v>
      </c>
      <c r="F35" s="141">
        <f>C35/$C$8*100</f>
        <v>2.7675276752767526</v>
      </c>
      <c r="G35" s="234">
        <v>1034</v>
      </c>
      <c r="H35" s="234">
        <f>I35+J35</f>
        <v>954</v>
      </c>
      <c r="I35" s="235">
        <v>933</v>
      </c>
      <c r="J35" s="55">
        <v>21</v>
      </c>
      <c r="K35" s="55">
        <f>H35-G35</f>
        <v>-80</v>
      </c>
      <c r="L35" s="48">
        <f>H35/G35*100-100</f>
        <v>-7.736943907156672</v>
      </c>
      <c r="M35" s="141">
        <f>H35/$H$8*100</f>
        <v>1.383651447467657</v>
      </c>
      <c r="N35" s="234">
        <v>1061202</v>
      </c>
      <c r="O35" s="234">
        <v>1049345</v>
      </c>
      <c r="P35" s="234">
        <f>O35-N35</f>
        <v>-11857</v>
      </c>
      <c r="Q35" s="48">
        <f>O35/N35*100-100</f>
        <v>-1.1173179093141528</v>
      </c>
      <c r="R35" s="141">
        <f>O35/$O$8*100</f>
        <v>0.36855675748952715</v>
      </c>
      <c r="T35" s="53"/>
      <c r="U35" s="82"/>
      <c r="Z35" s="53"/>
      <c r="AA35" s="53"/>
      <c r="AB35" s="53"/>
    </row>
    <row r="36" spans="1:28" ht="13.5">
      <c r="A36" s="11"/>
      <c r="B36" s="32"/>
      <c r="C36" s="4"/>
      <c r="D36" s="4"/>
      <c r="E36" s="4"/>
      <c r="F36" s="34"/>
      <c r="G36" s="32"/>
      <c r="H36" s="4"/>
      <c r="I36" s="4"/>
      <c r="J36" s="4"/>
      <c r="K36" s="4"/>
      <c r="L36" s="4"/>
      <c r="M36" s="34"/>
      <c r="N36" s="32"/>
      <c r="O36" s="32"/>
      <c r="P36" s="32"/>
      <c r="Q36" s="4"/>
      <c r="R36" s="34"/>
      <c r="T36" s="53"/>
      <c r="Z36" s="53"/>
      <c r="AA36" s="53"/>
      <c r="AB36" s="53"/>
    </row>
    <row r="37" spans="20:28" ht="13.5">
      <c r="T37" s="53"/>
      <c r="Z37" s="53"/>
      <c r="AA37" s="53"/>
      <c r="AB37" s="53"/>
    </row>
    <row r="38" ht="13.5">
      <c r="A38" s="74" t="s">
        <v>300</v>
      </c>
    </row>
    <row r="39" ht="13.5">
      <c r="A39" s="74"/>
    </row>
    <row r="46" ht="13.5">
      <c r="Q46" s="85"/>
    </row>
    <row r="47" ht="13.5">
      <c r="Q47" s="85"/>
    </row>
  </sheetData>
  <mergeCells count="3">
    <mergeCell ref="B4:F4"/>
    <mergeCell ref="G4:M4"/>
    <mergeCell ref="N4:R4"/>
  </mergeCells>
  <printOptions/>
  <pageMargins left="0.75" right="0.75" top="1" bottom="1" header="0.512" footer="0.512"/>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N39"/>
  <sheetViews>
    <sheetView zoomScale="75" zoomScaleNormal="75" zoomScaleSheetLayoutView="75" workbookViewId="0" topLeftCell="A1">
      <selection activeCell="D42" sqref="D42"/>
    </sheetView>
  </sheetViews>
  <sheetFormatPr defaultColWidth="9.00390625" defaultRowHeight="13.5"/>
  <cols>
    <col min="1" max="1" width="15.125" style="2" customWidth="1"/>
    <col min="2" max="2" width="13.125" style="2" customWidth="1"/>
    <col min="3" max="3" width="11.625" style="2" customWidth="1"/>
    <col min="4" max="5" width="9.125" style="2" customWidth="1"/>
    <col min="6" max="7" width="9.00390625" style="2" customWidth="1"/>
    <col min="8" max="9" width="11.125" style="2" customWidth="1"/>
    <col min="10" max="10" width="10.625" style="2" customWidth="1"/>
    <col min="11" max="12" width="9.00390625" style="2" customWidth="1"/>
    <col min="13" max="13" width="3.625" style="2" customWidth="1"/>
    <col min="14" max="16384" width="9.00390625" style="2" customWidth="1"/>
  </cols>
  <sheetData>
    <row r="1" ht="13.5">
      <c r="A1" s="2" t="s">
        <v>42</v>
      </c>
    </row>
    <row r="3" ht="13.5">
      <c r="L3" s="36" t="s">
        <v>307</v>
      </c>
    </row>
    <row r="4" spans="1:12" ht="13.5">
      <c r="A4" s="201" t="s">
        <v>18</v>
      </c>
      <c r="B4" s="219" t="s">
        <v>30</v>
      </c>
      <c r="C4" s="220"/>
      <c r="D4" s="220"/>
      <c r="E4" s="220"/>
      <c r="F4" s="220"/>
      <c r="G4" s="221"/>
      <c r="H4" s="219" t="s">
        <v>31</v>
      </c>
      <c r="I4" s="220"/>
      <c r="J4" s="220"/>
      <c r="K4" s="220"/>
      <c r="L4" s="221"/>
    </row>
    <row r="5" spans="1:12" ht="13.5">
      <c r="A5" s="202"/>
      <c r="B5" s="1" t="s">
        <v>266</v>
      </c>
      <c r="C5" s="1" t="s">
        <v>269</v>
      </c>
      <c r="D5" s="3"/>
      <c r="E5" s="3"/>
      <c r="F5" s="3"/>
      <c r="G5" s="46"/>
      <c r="H5" s="1" t="s">
        <v>266</v>
      </c>
      <c r="I5" s="1" t="s">
        <v>269</v>
      </c>
      <c r="J5" s="3"/>
      <c r="K5" s="3"/>
      <c r="L5" s="63"/>
    </row>
    <row r="6" spans="1:12" ht="13.5">
      <c r="A6" s="202"/>
      <c r="B6" s="8"/>
      <c r="C6" s="6"/>
      <c r="D6" s="7" t="s">
        <v>20</v>
      </c>
      <c r="E6" s="7" t="s">
        <v>34</v>
      </c>
      <c r="F6" s="7" t="s">
        <v>33</v>
      </c>
      <c r="G6" s="7" t="s">
        <v>36</v>
      </c>
      <c r="H6" s="8"/>
      <c r="I6" s="6"/>
      <c r="J6" s="7" t="s">
        <v>20</v>
      </c>
      <c r="K6" s="7" t="s">
        <v>34</v>
      </c>
      <c r="L6" s="7" t="s">
        <v>33</v>
      </c>
    </row>
    <row r="7" spans="1:12" ht="13.5">
      <c r="A7" s="203"/>
      <c r="B7" s="11"/>
      <c r="C7" s="10"/>
      <c r="D7" s="11"/>
      <c r="E7" s="11"/>
      <c r="F7" s="11"/>
      <c r="G7" s="12" t="s">
        <v>40</v>
      </c>
      <c r="H7" s="11"/>
      <c r="I7" s="10"/>
      <c r="J7" s="11"/>
      <c r="K7" s="11"/>
      <c r="L7" s="11"/>
    </row>
    <row r="8" spans="1:12" ht="13.5">
      <c r="A8" s="13"/>
      <c r="B8" s="3"/>
      <c r="C8" s="3"/>
      <c r="D8" s="3"/>
      <c r="E8" s="3"/>
      <c r="F8" s="3"/>
      <c r="G8" s="46"/>
      <c r="H8" s="89"/>
      <c r="I8" s="45"/>
      <c r="J8" s="45"/>
      <c r="K8" s="45"/>
      <c r="L8" s="46"/>
    </row>
    <row r="9" spans="1:12" ht="13.5">
      <c r="A9" s="9" t="s">
        <v>29</v>
      </c>
      <c r="B9" s="23">
        <v>28536367</v>
      </c>
      <c r="C9" s="23">
        <f>SUM(C11:C36)</f>
        <v>27574808</v>
      </c>
      <c r="D9" s="51">
        <f>C9-B9</f>
        <v>-961559</v>
      </c>
      <c r="E9" s="52">
        <f>C9/B9*100-100</f>
        <v>-3.369591511070766</v>
      </c>
      <c r="F9" s="52">
        <f>C9/$C$9*100</f>
        <v>100</v>
      </c>
      <c r="G9" s="69">
        <f>C9/'第３表'!I8</f>
        <v>402.64599030430463</v>
      </c>
      <c r="H9" s="90">
        <v>166127068</v>
      </c>
      <c r="I9" s="23">
        <f>SUM(I11:I36)</f>
        <v>161101063</v>
      </c>
      <c r="J9" s="51">
        <f>I9-H9</f>
        <v>-5026005</v>
      </c>
      <c r="K9" s="52">
        <f>I9/H9*100-100</f>
        <v>-3.0253980043757736</v>
      </c>
      <c r="L9" s="49">
        <f>I9/$I$9*100</f>
        <v>100</v>
      </c>
    </row>
    <row r="10" spans="1:12" ht="13.5">
      <c r="A10" s="8"/>
      <c r="B10" s="23"/>
      <c r="C10" s="3"/>
      <c r="D10" s="51"/>
      <c r="E10" s="52"/>
      <c r="F10" s="72"/>
      <c r="G10" s="69"/>
      <c r="H10" s="90"/>
      <c r="I10" s="3"/>
      <c r="J10" s="51"/>
      <c r="K10" s="52"/>
      <c r="L10" s="54"/>
    </row>
    <row r="11" spans="1:14" ht="13.5">
      <c r="A11" s="83" t="s">
        <v>286</v>
      </c>
      <c r="B11" s="23">
        <v>2067606</v>
      </c>
      <c r="C11" s="23">
        <v>2056287</v>
      </c>
      <c r="D11" s="51">
        <f aca="true" t="shared" si="0" ref="D11:D36">C11-B11</f>
        <v>-11319</v>
      </c>
      <c r="E11" s="52">
        <f aca="true" t="shared" si="1" ref="E11:E36">C11/B11*100-100</f>
        <v>-0.5474447259294095</v>
      </c>
      <c r="F11" s="52">
        <f>C11/$C$9*100</f>
        <v>7.457121732270992</v>
      </c>
      <c r="G11" s="69">
        <f>C11/'第３表'!I10</f>
        <v>234.01468077842267</v>
      </c>
      <c r="H11" s="90">
        <v>8503209</v>
      </c>
      <c r="I11" s="23">
        <v>8348688</v>
      </c>
      <c r="J11" s="51">
        <f aca="true" t="shared" si="2" ref="J11:J36">I11-H11</f>
        <v>-154521</v>
      </c>
      <c r="K11" s="52">
        <f aca="true" t="shared" si="3" ref="K11:K36">I11/H11*100-100</f>
        <v>-1.8172080681540308</v>
      </c>
      <c r="L11" s="49">
        <f>I11/$I$9*100</f>
        <v>5.182267481375961</v>
      </c>
      <c r="N11" s="53"/>
    </row>
    <row r="12" spans="1:14" ht="13.5">
      <c r="A12" s="83" t="s">
        <v>173</v>
      </c>
      <c r="B12" s="23">
        <v>795550</v>
      </c>
      <c r="C12" s="23">
        <v>793940</v>
      </c>
      <c r="D12" s="51">
        <f t="shared" si="0"/>
        <v>-1610</v>
      </c>
      <c r="E12" s="52">
        <f t="shared" si="1"/>
        <v>-0.20237571491421136</v>
      </c>
      <c r="F12" s="52">
        <f>C12/$C$9*100</f>
        <v>2.879222223414937</v>
      </c>
      <c r="G12" s="69">
        <f>C12/'第３表'!I11</f>
        <v>513.5446313065977</v>
      </c>
      <c r="H12" s="90">
        <v>4876623</v>
      </c>
      <c r="I12" s="23">
        <v>4731300</v>
      </c>
      <c r="J12" s="51">
        <f t="shared" si="2"/>
        <v>-145323</v>
      </c>
      <c r="K12" s="52">
        <f t="shared" si="3"/>
        <v>-2.979992507109941</v>
      </c>
      <c r="L12" s="49">
        <f>I12/$I$9*100</f>
        <v>2.9368521298956294</v>
      </c>
      <c r="N12" s="53"/>
    </row>
    <row r="13" spans="1:14" ht="13.5">
      <c r="A13" s="83" t="s">
        <v>174</v>
      </c>
      <c r="B13" s="23">
        <v>206454</v>
      </c>
      <c r="C13" s="23">
        <v>195402</v>
      </c>
      <c r="D13" s="51">
        <f t="shared" si="0"/>
        <v>-11052</v>
      </c>
      <c r="E13" s="52">
        <f t="shared" si="1"/>
        <v>-5.3532506030399105</v>
      </c>
      <c r="F13" s="52">
        <f>C13/$C$9*100</f>
        <v>0.7086250609614398</v>
      </c>
      <c r="G13" s="69">
        <f>C13/'第３表'!I12</f>
        <v>313.1442307692308</v>
      </c>
      <c r="H13" s="90">
        <v>816755</v>
      </c>
      <c r="I13" s="23">
        <v>783968</v>
      </c>
      <c r="J13" s="51">
        <f t="shared" si="2"/>
        <v>-32787</v>
      </c>
      <c r="K13" s="52">
        <f t="shared" si="3"/>
        <v>-4.014300494028205</v>
      </c>
      <c r="L13" s="49">
        <f>I13/$I$9*100</f>
        <v>0.4866311775981267</v>
      </c>
      <c r="N13" s="53"/>
    </row>
    <row r="14" spans="1:14" ht="13.5">
      <c r="A14" s="83" t="s">
        <v>175</v>
      </c>
      <c r="B14" s="23">
        <v>743677</v>
      </c>
      <c r="C14" s="23">
        <v>581844</v>
      </c>
      <c r="D14" s="51">
        <f t="shared" si="0"/>
        <v>-161833</v>
      </c>
      <c r="E14" s="52">
        <f t="shared" si="1"/>
        <v>-21.761194712220487</v>
      </c>
      <c r="F14" s="52">
        <f>C14/$C$9*100</f>
        <v>2.110056396403558</v>
      </c>
      <c r="G14" s="69">
        <f>C14/'第３表'!I13</f>
        <v>182.22486689633573</v>
      </c>
      <c r="H14" s="90">
        <v>1215180</v>
      </c>
      <c r="I14" s="23">
        <v>1026976</v>
      </c>
      <c r="J14" s="51">
        <f t="shared" si="2"/>
        <v>-188204</v>
      </c>
      <c r="K14" s="52">
        <f t="shared" si="3"/>
        <v>-15.487746671275033</v>
      </c>
      <c r="L14" s="49">
        <f>I14/$I$9*100</f>
        <v>0.6374731369711695</v>
      </c>
      <c r="N14" s="53"/>
    </row>
    <row r="15" spans="1:14" ht="13.5">
      <c r="A15" s="83" t="s">
        <v>176</v>
      </c>
      <c r="B15" s="23">
        <v>737064</v>
      </c>
      <c r="C15" s="23">
        <v>632457</v>
      </c>
      <c r="D15" s="51">
        <f t="shared" si="0"/>
        <v>-104607</v>
      </c>
      <c r="E15" s="52">
        <f t="shared" si="1"/>
        <v>-14.192390348734989</v>
      </c>
      <c r="F15" s="52">
        <f>C15/$C$9*100</f>
        <v>2.2936043652597693</v>
      </c>
      <c r="G15" s="69">
        <f>C15/'第３表'!I14</f>
        <v>262.10401989225034</v>
      </c>
      <c r="H15" s="90">
        <v>1734364</v>
      </c>
      <c r="I15" s="23">
        <v>1671341</v>
      </c>
      <c r="J15" s="51">
        <f t="shared" si="2"/>
        <v>-63023</v>
      </c>
      <c r="K15" s="52">
        <f t="shared" si="3"/>
        <v>-3.6337816052455025</v>
      </c>
      <c r="L15" s="49">
        <f>I15/$I$9*100</f>
        <v>1.037448772141249</v>
      </c>
      <c r="N15" s="53"/>
    </row>
    <row r="16" spans="1:14" ht="13.5">
      <c r="A16" s="83"/>
      <c r="B16" s="23" t="s">
        <v>43</v>
      </c>
      <c r="C16" s="91"/>
      <c r="D16" s="51"/>
      <c r="E16" s="52"/>
      <c r="F16" s="52"/>
      <c r="G16" s="69"/>
      <c r="H16" s="90"/>
      <c r="I16" s="23"/>
      <c r="J16" s="51"/>
      <c r="K16" s="52"/>
      <c r="L16" s="49"/>
      <c r="N16" s="53"/>
    </row>
    <row r="17" spans="1:14" ht="13.5">
      <c r="A17" s="83" t="s">
        <v>177</v>
      </c>
      <c r="B17" s="23">
        <v>588047</v>
      </c>
      <c r="C17" s="23">
        <v>552120</v>
      </c>
      <c r="D17" s="51">
        <f t="shared" si="0"/>
        <v>-35927</v>
      </c>
      <c r="E17" s="52">
        <f t="shared" si="1"/>
        <v>-6.109545665567552</v>
      </c>
      <c r="F17" s="52">
        <f>C17/$C$9*100</f>
        <v>2.0022623548276384</v>
      </c>
      <c r="G17" s="69">
        <f>C17/'第３表'!I16</f>
        <v>308.44692737430165</v>
      </c>
      <c r="H17" s="90">
        <v>1307581</v>
      </c>
      <c r="I17" s="23">
        <v>1174520</v>
      </c>
      <c r="J17" s="51">
        <f t="shared" si="2"/>
        <v>-133061</v>
      </c>
      <c r="K17" s="52">
        <f t="shared" si="3"/>
        <v>-10.176119108491179</v>
      </c>
      <c r="L17" s="49">
        <f>I17/$I$9*100</f>
        <v>0.7290578833734945</v>
      </c>
      <c r="N17" s="53"/>
    </row>
    <row r="18" spans="1:14" ht="13.5">
      <c r="A18" s="83" t="s">
        <v>178</v>
      </c>
      <c r="B18" s="23">
        <v>522307</v>
      </c>
      <c r="C18" s="23">
        <v>444264</v>
      </c>
      <c r="D18" s="51">
        <f t="shared" si="0"/>
        <v>-78043</v>
      </c>
      <c r="E18" s="52">
        <f t="shared" si="1"/>
        <v>-14.94197856816011</v>
      </c>
      <c r="F18" s="52">
        <f>C18/$C$9*100</f>
        <v>1.6111227320240995</v>
      </c>
      <c r="G18" s="69">
        <f>C18/'第３表'!I17</f>
        <v>520.8253223915592</v>
      </c>
      <c r="H18" s="90">
        <v>1329975</v>
      </c>
      <c r="I18" s="23">
        <v>1259645</v>
      </c>
      <c r="J18" s="51">
        <f t="shared" si="2"/>
        <v>-70330</v>
      </c>
      <c r="K18" s="52">
        <f t="shared" si="3"/>
        <v>-5.288069324611371</v>
      </c>
      <c r="L18" s="49">
        <f>I18/$I$9*100</f>
        <v>0.7818973857422653</v>
      </c>
      <c r="N18" s="53"/>
    </row>
    <row r="19" spans="1:14" ht="13.5">
      <c r="A19" s="83" t="s">
        <v>179</v>
      </c>
      <c r="B19" s="23">
        <v>1000381</v>
      </c>
      <c r="C19" s="23">
        <v>968937</v>
      </c>
      <c r="D19" s="51">
        <f t="shared" si="0"/>
        <v>-31444</v>
      </c>
      <c r="E19" s="52">
        <f t="shared" si="1"/>
        <v>-3.1432024398704073</v>
      </c>
      <c r="F19" s="52">
        <f>C19/$C$9*100</f>
        <v>3.5138485823727224</v>
      </c>
      <c r="G19" s="69">
        <f>C19/'第３表'!I18</f>
        <v>401.5486945710733</v>
      </c>
      <c r="H19" s="90">
        <v>1069059</v>
      </c>
      <c r="I19" s="23">
        <v>980416</v>
      </c>
      <c r="J19" s="51">
        <f t="shared" si="2"/>
        <v>-88643</v>
      </c>
      <c r="K19" s="52">
        <f t="shared" si="3"/>
        <v>-8.291684556231232</v>
      </c>
      <c r="L19" s="49">
        <f>I19/$I$9*100</f>
        <v>0.6085720241336955</v>
      </c>
      <c r="N19" s="53"/>
    </row>
    <row r="20" spans="1:14" ht="13.5">
      <c r="A20" s="83" t="s">
        <v>287</v>
      </c>
      <c r="B20" s="23">
        <v>1687440</v>
      </c>
      <c r="C20" s="23">
        <v>1649836</v>
      </c>
      <c r="D20" s="51">
        <f t="shared" si="0"/>
        <v>-37604</v>
      </c>
      <c r="E20" s="52">
        <f t="shared" si="1"/>
        <v>-2.2284644194756567</v>
      </c>
      <c r="F20" s="52">
        <f>C20/$C$9*100</f>
        <v>5.983127788233376</v>
      </c>
      <c r="G20" s="69">
        <f>C20/'第３表'!I19</f>
        <v>658.3543495610535</v>
      </c>
      <c r="H20" s="90">
        <v>19834809</v>
      </c>
      <c r="I20" s="23">
        <v>21941306</v>
      </c>
      <c r="J20" s="51">
        <f t="shared" si="2"/>
        <v>2106497</v>
      </c>
      <c r="K20" s="52">
        <f t="shared" si="3"/>
        <v>10.62020309850223</v>
      </c>
      <c r="L20" s="49">
        <f>I20/$I$9*100</f>
        <v>13.619591076192961</v>
      </c>
      <c r="N20" s="53"/>
    </row>
    <row r="21" spans="1:14" ht="13.5">
      <c r="A21" s="83" t="s">
        <v>288</v>
      </c>
      <c r="B21" s="23">
        <v>424993</v>
      </c>
      <c r="C21" s="23">
        <v>389405</v>
      </c>
      <c r="D21" s="51">
        <f t="shared" si="0"/>
        <v>-35588</v>
      </c>
      <c r="E21" s="52">
        <f t="shared" si="1"/>
        <v>-8.373784979987903</v>
      </c>
      <c r="F21" s="52">
        <f>C21/$C$9*100</f>
        <v>1.4121766505137587</v>
      </c>
      <c r="G21" s="69">
        <f>C21/'第３表'!I20</f>
        <v>653.3640939597316</v>
      </c>
      <c r="H21" s="90">
        <v>15557393</v>
      </c>
      <c r="I21" s="23">
        <v>19204112</v>
      </c>
      <c r="J21" s="51">
        <f t="shared" si="2"/>
        <v>3646719</v>
      </c>
      <c r="K21" s="52">
        <f t="shared" si="3"/>
        <v>23.440424754970195</v>
      </c>
      <c r="L21" s="49">
        <f>I21/$I$9*100</f>
        <v>11.920537110298273</v>
      </c>
      <c r="N21" s="53"/>
    </row>
    <row r="22" spans="1:14" ht="13.5">
      <c r="A22" s="83"/>
      <c r="B22" s="23" t="s">
        <v>43</v>
      </c>
      <c r="C22" s="91"/>
      <c r="D22" s="51"/>
      <c r="E22" s="52"/>
      <c r="F22" s="52"/>
      <c r="G22" s="69"/>
      <c r="H22" s="90"/>
      <c r="I22" s="23"/>
      <c r="J22" s="51"/>
      <c r="K22" s="52"/>
      <c r="L22" s="49"/>
      <c r="N22" s="53"/>
    </row>
    <row r="23" spans="1:14" ht="13.5">
      <c r="A23" s="83" t="s">
        <v>180</v>
      </c>
      <c r="B23" s="23">
        <v>926208</v>
      </c>
      <c r="C23" s="23">
        <v>944909</v>
      </c>
      <c r="D23" s="51">
        <f t="shared" si="0"/>
        <v>18701</v>
      </c>
      <c r="E23" s="52">
        <f t="shared" si="1"/>
        <v>2.019092903537853</v>
      </c>
      <c r="F23" s="52">
        <f>C23/$C$9*100</f>
        <v>3.426711076283831</v>
      </c>
      <c r="G23" s="69">
        <f>C23/'第３表'!I22</f>
        <v>315.39018691588785</v>
      </c>
      <c r="H23" s="90">
        <v>3623928</v>
      </c>
      <c r="I23" s="23">
        <v>4154417</v>
      </c>
      <c r="J23" s="51">
        <f t="shared" si="2"/>
        <v>530489</v>
      </c>
      <c r="K23" s="52">
        <f t="shared" si="3"/>
        <v>14.638508270583756</v>
      </c>
      <c r="L23" s="49">
        <f>I23/$I$9*100</f>
        <v>2.5787644864888324</v>
      </c>
      <c r="N23" s="53"/>
    </row>
    <row r="24" spans="1:14" ht="13.5">
      <c r="A24" s="83" t="s">
        <v>181</v>
      </c>
      <c r="B24" s="23">
        <v>306436</v>
      </c>
      <c r="C24" s="23">
        <v>293495</v>
      </c>
      <c r="D24" s="51">
        <f t="shared" si="0"/>
        <v>-12941</v>
      </c>
      <c r="E24" s="52">
        <f t="shared" si="1"/>
        <v>-4.223067785769302</v>
      </c>
      <c r="F24" s="52">
        <f>C24/$C$9*100</f>
        <v>1.0643591788562952</v>
      </c>
      <c r="G24" s="69">
        <f>C24/'第３表'!I23</f>
        <v>365.04353233830847</v>
      </c>
      <c r="H24" s="90">
        <v>476388</v>
      </c>
      <c r="I24" s="23">
        <v>479841</v>
      </c>
      <c r="J24" s="51">
        <f t="shared" si="2"/>
        <v>3453</v>
      </c>
      <c r="K24" s="52">
        <f t="shared" si="3"/>
        <v>0.7248293407894408</v>
      </c>
      <c r="L24" s="49">
        <f>I24/$I$9*100</f>
        <v>0.2978509210705829</v>
      </c>
      <c r="N24" s="53"/>
    </row>
    <row r="25" spans="1:14" ht="13.5">
      <c r="A25" s="83" t="s">
        <v>182</v>
      </c>
      <c r="B25" s="23">
        <v>16929</v>
      </c>
      <c r="C25" s="23">
        <v>17559</v>
      </c>
      <c r="D25" s="51">
        <f t="shared" si="0"/>
        <v>630</v>
      </c>
      <c r="E25" s="52">
        <f t="shared" si="1"/>
        <v>3.721424774056345</v>
      </c>
      <c r="F25" s="52">
        <f>C25/$C$9*100</f>
        <v>0.06367768725715153</v>
      </c>
      <c r="G25" s="69">
        <f>C25/'第３表'!I24</f>
        <v>204.17441860465115</v>
      </c>
      <c r="H25" s="90">
        <v>12463</v>
      </c>
      <c r="I25" s="23">
        <v>14044</v>
      </c>
      <c r="J25" s="51">
        <f t="shared" si="2"/>
        <v>1581</v>
      </c>
      <c r="K25" s="52">
        <f t="shared" si="3"/>
        <v>12.685549225708101</v>
      </c>
      <c r="L25" s="49">
        <f>I25/$I$9*100</f>
        <v>0.008717509207248371</v>
      </c>
      <c r="N25" s="53"/>
    </row>
    <row r="26" spans="1:14" ht="13.5">
      <c r="A26" s="83" t="s">
        <v>183</v>
      </c>
      <c r="B26" s="23">
        <v>2223545</v>
      </c>
      <c r="C26" s="23">
        <v>2064273</v>
      </c>
      <c r="D26" s="51">
        <f t="shared" si="0"/>
        <v>-159272</v>
      </c>
      <c r="E26" s="52">
        <f t="shared" si="1"/>
        <v>-7.162976238394094</v>
      </c>
      <c r="F26" s="52">
        <f>C26/$C$9*100</f>
        <v>7.486082949335494</v>
      </c>
      <c r="G26" s="69">
        <f>C26/'第３表'!I25</f>
        <v>439.581132879046</v>
      </c>
      <c r="H26" s="90">
        <v>5293315</v>
      </c>
      <c r="I26" s="23">
        <v>4580133</v>
      </c>
      <c r="J26" s="51">
        <f t="shared" si="2"/>
        <v>-713182</v>
      </c>
      <c r="K26" s="52">
        <f t="shared" si="3"/>
        <v>-13.473258251209302</v>
      </c>
      <c r="L26" s="49">
        <f>I26/$I$9*100</f>
        <v>2.84301848461422</v>
      </c>
      <c r="N26" s="53"/>
    </row>
    <row r="27" spans="1:14" ht="13.5">
      <c r="A27" s="83" t="s">
        <v>289</v>
      </c>
      <c r="B27" s="23">
        <v>2409822</v>
      </c>
      <c r="C27" s="23">
        <v>2255300</v>
      </c>
      <c r="D27" s="51">
        <f t="shared" si="0"/>
        <v>-154522</v>
      </c>
      <c r="E27" s="52">
        <f t="shared" si="1"/>
        <v>-6.412174841129342</v>
      </c>
      <c r="F27" s="52">
        <f>C27/$C$9*100</f>
        <v>8.178842079335602</v>
      </c>
      <c r="G27" s="69">
        <f>C27/'第３表'!I26</f>
        <v>681.1537299909393</v>
      </c>
      <c r="H27" s="90">
        <v>15667182</v>
      </c>
      <c r="I27" s="23">
        <v>15843283</v>
      </c>
      <c r="J27" s="51">
        <f t="shared" si="2"/>
        <v>176101</v>
      </c>
      <c r="K27" s="52">
        <f t="shared" si="3"/>
        <v>1.1240119633511654</v>
      </c>
      <c r="L27" s="49">
        <f>I27/$I$9*100</f>
        <v>9.834375208312562</v>
      </c>
      <c r="N27" s="53"/>
    </row>
    <row r="28" spans="1:14" ht="13.5">
      <c r="A28" s="83"/>
      <c r="B28" s="23"/>
      <c r="C28" s="23"/>
      <c r="D28" s="51"/>
      <c r="E28" s="52"/>
      <c r="F28" s="52"/>
      <c r="G28" s="69"/>
      <c r="H28" s="90"/>
      <c r="I28" s="23"/>
      <c r="J28" s="51"/>
      <c r="K28" s="52"/>
      <c r="L28" s="49"/>
      <c r="N28" s="53"/>
    </row>
    <row r="29" spans="1:14" ht="13.5">
      <c r="A29" s="83" t="s">
        <v>290</v>
      </c>
      <c r="B29" s="23">
        <v>788642</v>
      </c>
      <c r="C29" s="23">
        <v>760105</v>
      </c>
      <c r="D29" s="51">
        <f t="shared" si="0"/>
        <v>-28537</v>
      </c>
      <c r="E29" s="52">
        <f t="shared" si="1"/>
        <v>-3.6184986343613446</v>
      </c>
      <c r="F29" s="52">
        <f>C29/$C$9*100</f>
        <v>2.7565196464831234</v>
      </c>
      <c r="G29" s="69">
        <f>C29/'第３表'!I28</f>
        <v>695.4300091491308</v>
      </c>
      <c r="H29" s="90">
        <v>12567393</v>
      </c>
      <c r="I29" s="23">
        <v>12501861</v>
      </c>
      <c r="J29" s="51">
        <f t="shared" si="2"/>
        <v>-65532</v>
      </c>
      <c r="K29" s="52">
        <f t="shared" si="3"/>
        <v>-0.5214446623893991</v>
      </c>
      <c r="L29" s="49">
        <f>I29/$I$9*100</f>
        <v>7.7602597817743755</v>
      </c>
      <c r="N29" s="53"/>
    </row>
    <row r="30" spans="1:14" ht="13.5">
      <c r="A30" s="83" t="s">
        <v>291</v>
      </c>
      <c r="B30" s="23">
        <v>1514435</v>
      </c>
      <c r="C30" s="23">
        <v>1497574</v>
      </c>
      <c r="D30" s="51">
        <f t="shared" si="0"/>
        <v>-16861</v>
      </c>
      <c r="E30" s="52">
        <f t="shared" si="1"/>
        <v>-1.1133525043993302</v>
      </c>
      <c r="F30" s="52">
        <f>C30/$C$9*100</f>
        <v>5.430949872796939</v>
      </c>
      <c r="G30" s="69">
        <f>C30/'第３表'!I29</f>
        <v>366.51346059716104</v>
      </c>
      <c r="H30" s="90">
        <v>2599049</v>
      </c>
      <c r="I30" s="23">
        <v>2578451</v>
      </c>
      <c r="J30" s="51">
        <f t="shared" si="2"/>
        <v>-20598</v>
      </c>
      <c r="K30" s="52">
        <f t="shared" si="3"/>
        <v>-0.7925206488988863</v>
      </c>
      <c r="L30" s="49">
        <f>I30/$I$9*100</f>
        <v>1.600517682493504</v>
      </c>
      <c r="N30" s="53"/>
    </row>
    <row r="31" spans="1:14" ht="13.5">
      <c r="A31" s="83" t="s">
        <v>292</v>
      </c>
      <c r="B31" s="23">
        <v>1982400</v>
      </c>
      <c r="C31" s="23">
        <v>2082911</v>
      </c>
      <c r="D31" s="51">
        <f t="shared" si="0"/>
        <v>100511</v>
      </c>
      <c r="E31" s="52">
        <f t="shared" si="1"/>
        <v>5.07016747376916</v>
      </c>
      <c r="F31" s="52">
        <f>C31/$C$9*100</f>
        <v>7.553673628480024</v>
      </c>
      <c r="G31" s="69">
        <f>C31/'第３表'!I30</f>
        <v>389.1109658135625</v>
      </c>
      <c r="H31" s="90">
        <v>5728812</v>
      </c>
      <c r="I31" s="23">
        <v>7474488</v>
      </c>
      <c r="J31" s="51">
        <f t="shared" si="2"/>
        <v>1745676</v>
      </c>
      <c r="K31" s="52">
        <f t="shared" si="3"/>
        <v>30.471867465715405</v>
      </c>
      <c r="L31" s="49">
        <f>I31/$I$9*100</f>
        <v>4.639626741631122</v>
      </c>
      <c r="N31" s="53"/>
    </row>
    <row r="32" spans="1:14" ht="13.5">
      <c r="A32" s="83" t="s">
        <v>293</v>
      </c>
      <c r="B32" s="23">
        <v>7143693</v>
      </c>
      <c r="C32" s="23">
        <v>7031688</v>
      </c>
      <c r="D32" s="51">
        <f t="shared" si="0"/>
        <v>-112005</v>
      </c>
      <c r="E32" s="52">
        <f t="shared" si="1"/>
        <v>-1.5678865259187376</v>
      </c>
      <c r="F32" s="52">
        <f>C32/$C$9*100</f>
        <v>25.50040602277267</v>
      </c>
      <c r="G32" s="69">
        <f>C32/'第３表'!I31</f>
        <v>474.7291385363219</v>
      </c>
      <c r="H32" s="90">
        <v>55089096</v>
      </c>
      <c r="I32" s="23">
        <v>43772316</v>
      </c>
      <c r="J32" s="51">
        <f t="shared" si="2"/>
        <v>-11316780</v>
      </c>
      <c r="K32" s="52">
        <f t="shared" si="3"/>
        <v>-20.542685979091033</v>
      </c>
      <c r="L32" s="49">
        <f>I32/$I$9*100</f>
        <v>27.170718296253575</v>
      </c>
      <c r="N32" s="53"/>
    </row>
    <row r="33" spans="1:14" ht="13.5">
      <c r="A33" s="83" t="s">
        <v>294</v>
      </c>
      <c r="B33" s="23">
        <v>1421408</v>
      </c>
      <c r="C33" s="23">
        <v>1438754</v>
      </c>
      <c r="D33" s="51">
        <f t="shared" si="0"/>
        <v>17346</v>
      </c>
      <c r="E33" s="52">
        <f t="shared" si="1"/>
        <v>1.2203392692316442</v>
      </c>
      <c r="F33" s="52">
        <f>C33/$C$9*100</f>
        <v>5.21763923070652</v>
      </c>
      <c r="G33" s="69">
        <f>C33/'第３表'!I32</f>
        <v>404.1443820224719</v>
      </c>
      <c r="H33" s="90">
        <v>6468362</v>
      </c>
      <c r="I33" s="23">
        <v>6355935</v>
      </c>
      <c r="J33" s="51">
        <f t="shared" si="2"/>
        <v>-112427</v>
      </c>
      <c r="K33" s="52">
        <f t="shared" si="3"/>
        <v>-1.7381061851516648</v>
      </c>
      <c r="L33" s="49">
        <f>I33/$I$9*100</f>
        <v>3.9453091628576034</v>
      </c>
      <c r="N33" s="53"/>
    </row>
    <row r="34" spans="1:14" ht="13.5">
      <c r="A34" s="83"/>
      <c r="B34" s="23"/>
      <c r="C34" s="23"/>
      <c r="D34" s="51"/>
      <c r="E34" s="52"/>
      <c r="F34" s="52"/>
      <c r="G34" s="69"/>
      <c r="H34" s="90"/>
      <c r="I34" s="23"/>
      <c r="J34" s="51"/>
      <c r="K34" s="52"/>
      <c r="L34" s="49"/>
      <c r="N34" s="53"/>
    </row>
    <row r="35" spans="1:14" ht="13.5">
      <c r="A35" s="83" t="s">
        <v>295</v>
      </c>
      <c r="B35" s="23">
        <v>747732</v>
      </c>
      <c r="C35" s="23">
        <v>671533</v>
      </c>
      <c r="D35" s="51">
        <f t="shared" si="0"/>
        <v>-76199</v>
      </c>
      <c r="E35" s="52">
        <f t="shared" si="1"/>
        <v>-10.190683292944541</v>
      </c>
      <c r="F35" s="52">
        <f>C35/$C$9*100</f>
        <v>2.435313420858633</v>
      </c>
      <c r="G35" s="69">
        <f>C35/'第３表'!I34</f>
        <v>330.3162813575996</v>
      </c>
      <c r="H35" s="90">
        <v>1855738</v>
      </c>
      <c r="I35" s="23">
        <v>1786462</v>
      </c>
      <c r="J35" s="51">
        <f t="shared" si="2"/>
        <v>-69276</v>
      </c>
      <c r="K35" s="52">
        <f t="shared" si="3"/>
        <v>-3.7330700777803827</v>
      </c>
      <c r="L35" s="49">
        <f>I35/$I$9*100</f>
        <v>1.1089076426516191</v>
      </c>
      <c r="N35" s="53"/>
    </row>
    <row r="36" spans="1:14" ht="13.5">
      <c r="A36" s="83" t="s">
        <v>184</v>
      </c>
      <c r="B36" s="23">
        <v>281598</v>
      </c>
      <c r="C36" s="23">
        <v>252215</v>
      </c>
      <c r="D36" s="51">
        <f t="shared" si="0"/>
        <v>-29383</v>
      </c>
      <c r="E36" s="52">
        <f t="shared" si="1"/>
        <v>-10.434378085071629</v>
      </c>
      <c r="F36" s="52">
        <f>C36/$C$9*100</f>
        <v>0.9146573205514251</v>
      </c>
      <c r="G36" s="69">
        <f>C36/'第３表'!I35</f>
        <v>270.32690246516614</v>
      </c>
      <c r="H36" s="90">
        <v>500394</v>
      </c>
      <c r="I36" s="23">
        <v>437560</v>
      </c>
      <c r="J36" s="51">
        <f t="shared" si="2"/>
        <v>-62834</v>
      </c>
      <c r="K36" s="52">
        <f t="shared" si="3"/>
        <v>-12.55690515873492</v>
      </c>
      <c r="L36" s="49">
        <f>I36/$I$9*100</f>
        <v>0.27160590492193093</v>
      </c>
      <c r="N36" s="53"/>
    </row>
    <row r="37" spans="1:14" ht="13.5">
      <c r="A37" s="11"/>
      <c r="B37" s="62"/>
      <c r="C37" s="4"/>
      <c r="D37" s="4"/>
      <c r="E37" s="4"/>
      <c r="F37" s="4"/>
      <c r="G37" s="34"/>
      <c r="H37" s="93"/>
      <c r="I37" s="4"/>
      <c r="J37" s="4"/>
      <c r="K37" s="4"/>
      <c r="L37" s="34"/>
      <c r="N37" s="53"/>
    </row>
    <row r="39" s="185" customFormat="1" ht="13.5">
      <c r="A39" s="183" t="s">
        <v>322</v>
      </c>
    </row>
  </sheetData>
  <mergeCells count="3">
    <mergeCell ref="B4:G4"/>
    <mergeCell ref="H4:L4"/>
    <mergeCell ref="A4:A7"/>
  </mergeCells>
  <hyperlinks>
    <hyperlink ref="A39" r:id="rId1" display="(注)    速報における常用労働者一人当たり現金給与総額は簡便のため現金給与総額を平成１３年１２月３１日現在の常用労働者数で割って算出している。"/>
  </hyperlinks>
  <printOptions/>
  <pageMargins left="0.75" right="0.75" top="1" bottom="1" header="0.512" footer="0.512"/>
  <pageSetup fitToHeight="1" fitToWidth="1" horizontalDpi="300" verticalDpi="300" orientation="landscape" paperSize="9" scale="93" r:id="rId2"/>
</worksheet>
</file>

<file path=xl/worksheets/sheet5.xml><?xml version="1.0" encoding="utf-8"?>
<worksheet xmlns="http://schemas.openxmlformats.org/spreadsheetml/2006/main" xmlns:r="http://schemas.openxmlformats.org/officeDocument/2006/relationships">
  <dimension ref="A1:S103"/>
  <sheetViews>
    <sheetView zoomScale="75" zoomScaleNormal="75" zoomScaleSheetLayoutView="75" workbookViewId="0" topLeftCell="A1">
      <selection activeCell="A1" sqref="A1"/>
    </sheetView>
  </sheetViews>
  <sheetFormatPr defaultColWidth="9.00390625" defaultRowHeight="13.5"/>
  <cols>
    <col min="1" max="1" width="11.625" style="74" customWidth="1"/>
    <col min="2" max="6" width="8.125" style="74" customWidth="1"/>
    <col min="7" max="8" width="9.125" style="74" customWidth="1"/>
    <col min="9" max="9" width="8.625" style="74" customWidth="1"/>
    <col min="10" max="11" width="8.125" style="74" customWidth="1"/>
    <col min="12" max="13" width="13.625" style="74" customWidth="1"/>
    <col min="14" max="14" width="12.125" style="74" customWidth="1"/>
    <col min="15" max="16" width="8.125" style="74" customWidth="1"/>
    <col min="17" max="17" width="2.625" style="74" customWidth="1"/>
    <col min="18" max="18" width="9.00390625" style="74" customWidth="1"/>
    <col min="19" max="19" width="10.125" style="74" bestFit="1" customWidth="1"/>
    <col min="20" max="16384" width="9.00390625" style="74" customWidth="1"/>
  </cols>
  <sheetData>
    <row r="1" ht="13.5">
      <c r="A1" s="74" t="s">
        <v>44</v>
      </c>
    </row>
    <row r="3" ht="13.5">
      <c r="P3" s="94" t="s">
        <v>45</v>
      </c>
    </row>
    <row r="4" spans="1:16" ht="13.5">
      <c r="A4" s="95"/>
      <c r="B4" s="222" t="s">
        <v>46</v>
      </c>
      <c r="C4" s="223"/>
      <c r="D4" s="223"/>
      <c r="E4" s="223"/>
      <c r="F4" s="224"/>
      <c r="G4" s="222" t="s">
        <v>47</v>
      </c>
      <c r="H4" s="223"/>
      <c r="I4" s="223"/>
      <c r="J4" s="223"/>
      <c r="K4" s="224"/>
      <c r="L4" s="222" t="s">
        <v>48</v>
      </c>
      <c r="M4" s="223"/>
      <c r="N4" s="223"/>
      <c r="O4" s="223"/>
      <c r="P4" s="224"/>
    </row>
    <row r="5" spans="1:16" ht="13.5">
      <c r="A5" s="83" t="s">
        <v>49</v>
      </c>
      <c r="B5" s="96" t="s">
        <v>50</v>
      </c>
      <c r="C5" s="96" t="s">
        <v>262</v>
      </c>
      <c r="D5" s="97"/>
      <c r="E5" s="97"/>
      <c r="F5" s="98"/>
      <c r="G5" s="96" t="s">
        <v>50</v>
      </c>
      <c r="H5" s="96" t="s">
        <v>262</v>
      </c>
      <c r="I5" s="97"/>
      <c r="J5" s="97"/>
      <c r="K5" s="98"/>
      <c r="L5" s="96" t="s">
        <v>50</v>
      </c>
      <c r="M5" s="96" t="s">
        <v>262</v>
      </c>
      <c r="N5" s="97"/>
      <c r="O5" s="97"/>
      <c r="P5" s="99"/>
    </row>
    <row r="6" spans="1:16" ht="13.5">
      <c r="A6" s="100"/>
      <c r="B6" s="100"/>
      <c r="C6" s="101"/>
      <c r="D6" s="102" t="s">
        <v>51</v>
      </c>
      <c r="E6" s="102" t="s">
        <v>52</v>
      </c>
      <c r="F6" s="102" t="s">
        <v>53</v>
      </c>
      <c r="G6" s="100"/>
      <c r="H6" s="101"/>
      <c r="I6" s="102" t="s">
        <v>306</v>
      </c>
      <c r="J6" s="102" t="s">
        <v>52</v>
      </c>
      <c r="K6" s="102" t="s">
        <v>53</v>
      </c>
      <c r="L6" s="100"/>
      <c r="M6" s="101"/>
      <c r="N6" s="102" t="s">
        <v>54</v>
      </c>
      <c r="O6" s="102" t="s">
        <v>52</v>
      </c>
      <c r="P6" s="102" t="s">
        <v>53</v>
      </c>
    </row>
    <row r="7" spans="1:16" ht="13.5">
      <c r="A7" s="95"/>
      <c r="B7" s="97"/>
      <c r="C7" s="97"/>
      <c r="D7" s="97"/>
      <c r="E7" s="97"/>
      <c r="F7" s="103"/>
      <c r="G7" s="97"/>
      <c r="H7" s="97"/>
      <c r="I7" s="97"/>
      <c r="J7" s="97"/>
      <c r="K7" s="103"/>
      <c r="L7" s="104"/>
      <c r="M7" s="97"/>
      <c r="N7" s="97"/>
      <c r="O7" s="97"/>
      <c r="P7" s="99"/>
    </row>
    <row r="8" spans="1:18" ht="13.5">
      <c r="A8" s="105" t="s">
        <v>55</v>
      </c>
      <c r="B8" s="235">
        <v>2341</v>
      </c>
      <c r="C8" s="235">
        <v>2168</v>
      </c>
      <c r="D8" s="235">
        <v>-173</v>
      </c>
      <c r="E8" s="240">
        <v>-7.390004271678777</v>
      </c>
      <c r="F8" s="241">
        <v>100</v>
      </c>
      <c r="G8" s="235">
        <v>72114</v>
      </c>
      <c r="H8" s="235">
        <v>68948</v>
      </c>
      <c r="I8" s="235">
        <v>-3166</v>
      </c>
      <c r="J8" s="244">
        <v>-4.390270959869085</v>
      </c>
      <c r="K8" s="245">
        <v>100</v>
      </c>
      <c r="L8" s="235">
        <v>308745865</v>
      </c>
      <c r="M8" s="235">
        <v>284717341</v>
      </c>
      <c r="N8" s="235">
        <v>-24028524</v>
      </c>
      <c r="O8" s="244">
        <v>-7.782622125157857</v>
      </c>
      <c r="P8" s="245">
        <v>100</v>
      </c>
      <c r="R8" s="104"/>
    </row>
    <row r="9" spans="1:16" ht="13.5">
      <c r="A9" s="83"/>
      <c r="B9" s="235" t="s">
        <v>249</v>
      </c>
      <c r="C9" s="235" t="s">
        <v>249</v>
      </c>
      <c r="D9" s="235"/>
      <c r="E9" s="240"/>
      <c r="F9" s="241"/>
      <c r="G9" s="235" t="s">
        <v>249</v>
      </c>
      <c r="H9" s="235" t="s">
        <v>249</v>
      </c>
      <c r="I9" s="235"/>
      <c r="J9" s="240"/>
      <c r="K9" s="241"/>
      <c r="L9" s="235" t="s">
        <v>249</v>
      </c>
      <c r="M9" s="235" t="s">
        <v>249</v>
      </c>
      <c r="N9" s="235"/>
      <c r="O9" s="240"/>
      <c r="P9" s="241"/>
    </row>
    <row r="10" spans="1:18" ht="13.5">
      <c r="A10" s="105" t="s">
        <v>56</v>
      </c>
      <c r="B10" s="235">
        <v>1663</v>
      </c>
      <c r="C10" s="235">
        <v>1549</v>
      </c>
      <c r="D10" s="235">
        <v>-114</v>
      </c>
      <c r="E10" s="240">
        <v>-6.855081178592897</v>
      </c>
      <c r="F10" s="241">
        <v>71.44833948339483</v>
      </c>
      <c r="G10" s="235">
        <v>52152</v>
      </c>
      <c r="H10" s="235">
        <v>50632</v>
      </c>
      <c r="I10" s="235">
        <v>-1520</v>
      </c>
      <c r="J10" s="244">
        <v>-2.914557447461263</v>
      </c>
      <c r="K10" s="245">
        <v>73.43505250333585</v>
      </c>
      <c r="L10" s="235">
        <v>227941689</v>
      </c>
      <c r="M10" s="235">
        <v>211901025</v>
      </c>
      <c r="N10" s="235">
        <v>-16040664</v>
      </c>
      <c r="O10" s="244">
        <v>-7.037178705822427</v>
      </c>
      <c r="P10" s="245">
        <v>74.42505056269123</v>
      </c>
      <c r="R10" s="104"/>
    </row>
    <row r="11" spans="1:18" ht="13.5">
      <c r="A11" s="105" t="s">
        <v>57</v>
      </c>
      <c r="B11" s="235">
        <v>678</v>
      </c>
      <c r="C11" s="235">
        <v>619</v>
      </c>
      <c r="D11" s="235">
        <v>-59</v>
      </c>
      <c r="E11" s="240">
        <v>-8.70206489675516</v>
      </c>
      <c r="F11" s="241">
        <v>28.551660516605164</v>
      </c>
      <c r="G11" s="235">
        <v>19962</v>
      </c>
      <c r="H11" s="235">
        <v>18316</v>
      </c>
      <c r="I11" s="235">
        <v>-1646</v>
      </c>
      <c r="J11" s="244">
        <v>-8.245666766857028</v>
      </c>
      <c r="K11" s="245">
        <v>26.564947496664153</v>
      </c>
      <c r="L11" s="235">
        <v>80804176</v>
      </c>
      <c r="M11" s="235">
        <v>72816316</v>
      </c>
      <c r="N11" s="235">
        <v>-7987860</v>
      </c>
      <c r="O11" s="244">
        <v>-9.885454434929215</v>
      </c>
      <c r="P11" s="245">
        <v>25.574949437308774</v>
      </c>
      <c r="R11" s="104"/>
    </row>
    <row r="12" spans="1:16" ht="13.5">
      <c r="A12" s="83"/>
      <c r="B12" s="235"/>
      <c r="C12" s="235"/>
      <c r="D12" s="235"/>
      <c r="E12" s="240"/>
      <c r="F12" s="241"/>
      <c r="G12" s="235"/>
      <c r="H12" s="235"/>
      <c r="I12" s="235"/>
      <c r="J12" s="240"/>
      <c r="K12" s="241"/>
      <c r="L12" s="235"/>
      <c r="M12" s="235"/>
      <c r="N12" s="235"/>
      <c r="O12" s="240"/>
      <c r="P12" s="241"/>
    </row>
    <row r="13" spans="1:19" ht="13.5">
      <c r="A13" s="108" t="s">
        <v>246</v>
      </c>
      <c r="B13" s="235">
        <v>534</v>
      </c>
      <c r="C13" s="235">
        <v>505</v>
      </c>
      <c r="D13" s="235">
        <v>-29</v>
      </c>
      <c r="E13" s="240">
        <v>-5.430711610486895</v>
      </c>
      <c r="F13" s="241">
        <v>23.293357933579337</v>
      </c>
      <c r="G13" s="235">
        <v>22813</v>
      </c>
      <c r="H13" s="235">
        <v>21727</v>
      </c>
      <c r="I13" s="235">
        <v>-1086</v>
      </c>
      <c r="J13" s="244">
        <v>-4.760443606715469</v>
      </c>
      <c r="K13" s="245">
        <v>31.512154087138132</v>
      </c>
      <c r="L13" s="235">
        <v>141847605</v>
      </c>
      <c r="M13" s="235">
        <v>134490896</v>
      </c>
      <c r="N13" s="235">
        <v>-7356709</v>
      </c>
      <c r="O13" s="244">
        <v>-5.186346995425126</v>
      </c>
      <c r="P13" s="245">
        <v>47.23663670348762</v>
      </c>
      <c r="S13" s="109"/>
    </row>
    <row r="14" spans="1:16" ht="13.5">
      <c r="A14" s="108" t="s">
        <v>247</v>
      </c>
      <c r="B14" s="235">
        <v>142</v>
      </c>
      <c r="C14" s="235">
        <v>125</v>
      </c>
      <c r="D14" s="235">
        <v>-17</v>
      </c>
      <c r="E14" s="240">
        <v>-11.971830985915489</v>
      </c>
      <c r="F14" s="241">
        <v>5.765682656826568</v>
      </c>
      <c r="G14" s="235">
        <v>1789</v>
      </c>
      <c r="H14" s="235">
        <v>1561</v>
      </c>
      <c r="I14" s="235">
        <v>-228</v>
      </c>
      <c r="J14" s="244">
        <v>-12.744550027948577</v>
      </c>
      <c r="K14" s="245">
        <v>2.264025062365841</v>
      </c>
      <c r="L14" s="235">
        <v>1590530</v>
      </c>
      <c r="M14" s="235">
        <v>1370145</v>
      </c>
      <c r="N14" s="235">
        <v>-220385</v>
      </c>
      <c r="O14" s="244">
        <v>-13.856073132855087</v>
      </c>
      <c r="P14" s="245">
        <v>0.4812299086482407</v>
      </c>
    </row>
    <row r="15" spans="1:16" ht="13.5">
      <c r="A15" s="108" t="s">
        <v>251</v>
      </c>
      <c r="B15" s="235">
        <v>156</v>
      </c>
      <c r="C15" s="235">
        <v>133</v>
      </c>
      <c r="D15" s="235">
        <v>-23</v>
      </c>
      <c r="E15" s="240">
        <v>-14.743589743589752</v>
      </c>
      <c r="F15" s="241">
        <v>6.134686346863469</v>
      </c>
      <c r="G15" s="235">
        <v>6343</v>
      </c>
      <c r="H15" s="235">
        <v>5826</v>
      </c>
      <c r="I15" s="235">
        <v>-517</v>
      </c>
      <c r="J15" s="244">
        <v>-8.150717326186353</v>
      </c>
      <c r="K15" s="245">
        <v>8.449846260950283</v>
      </c>
      <c r="L15" s="235">
        <v>13286661</v>
      </c>
      <c r="M15" s="235">
        <v>12437344</v>
      </c>
      <c r="N15" s="235">
        <v>-849317</v>
      </c>
      <c r="O15" s="244">
        <v>-6.392253102566542</v>
      </c>
      <c r="P15" s="245">
        <v>4.368312782184911</v>
      </c>
    </row>
    <row r="16" spans="1:16" ht="13.5">
      <c r="A16" s="108" t="s">
        <v>252</v>
      </c>
      <c r="B16" s="235">
        <v>300</v>
      </c>
      <c r="C16" s="235">
        <v>276</v>
      </c>
      <c r="D16" s="235">
        <v>-24</v>
      </c>
      <c r="E16" s="240">
        <v>-8</v>
      </c>
      <c r="F16" s="241">
        <v>12.730627306273062</v>
      </c>
      <c r="G16" s="235">
        <v>5139</v>
      </c>
      <c r="H16" s="235">
        <v>5061</v>
      </c>
      <c r="I16" s="235">
        <v>-78</v>
      </c>
      <c r="J16" s="244">
        <v>-1.517805020431993</v>
      </c>
      <c r="K16" s="245">
        <v>7.3403144398677265</v>
      </c>
      <c r="L16" s="235">
        <v>11576910</v>
      </c>
      <c r="M16" s="235">
        <v>10518952</v>
      </c>
      <c r="N16" s="235">
        <v>-1057958</v>
      </c>
      <c r="O16" s="244">
        <v>-9.138517963774433</v>
      </c>
      <c r="P16" s="245">
        <v>3.694524528451535</v>
      </c>
    </row>
    <row r="17" spans="1:16" ht="13.5">
      <c r="A17" s="108" t="s">
        <v>253</v>
      </c>
      <c r="B17" s="235">
        <v>121</v>
      </c>
      <c r="C17" s="235">
        <v>116</v>
      </c>
      <c r="D17" s="235">
        <v>-5</v>
      </c>
      <c r="E17" s="240">
        <v>-4.132231404958674</v>
      </c>
      <c r="F17" s="241">
        <v>5.350553505535055</v>
      </c>
      <c r="G17" s="235">
        <v>3115</v>
      </c>
      <c r="H17" s="235">
        <v>3121</v>
      </c>
      <c r="I17" s="235">
        <v>6</v>
      </c>
      <c r="J17" s="244">
        <v>0.19261637239165452</v>
      </c>
      <c r="K17" s="245">
        <v>4.52659975633811</v>
      </c>
      <c r="L17" s="235">
        <v>6367151</v>
      </c>
      <c r="M17" s="235">
        <v>5914577</v>
      </c>
      <c r="N17" s="235">
        <v>-452574</v>
      </c>
      <c r="O17" s="244">
        <v>-7.107951421287169</v>
      </c>
      <c r="P17" s="245">
        <v>2.07735046247148</v>
      </c>
    </row>
    <row r="18" spans="1:16" ht="13.5">
      <c r="A18" s="108" t="s">
        <v>254</v>
      </c>
      <c r="B18" s="235">
        <v>100</v>
      </c>
      <c r="C18" s="235">
        <v>102</v>
      </c>
      <c r="D18" s="235">
        <v>2</v>
      </c>
      <c r="E18" s="240">
        <v>2</v>
      </c>
      <c r="F18" s="241">
        <v>4.70479704797048</v>
      </c>
      <c r="G18" s="235">
        <v>2529</v>
      </c>
      <c r="H18" s="235">
        <v>2727</v>
      </c>
      <c r="I18" s="235">
        <v>198</v>
      </c>
      <c r="J18" s="244">
        <v>7.829181494661924</v>
      </c>
      <c r="K18" s="245">
        <v>3.955154609270755</v>
      </c>
      <c r="L18" s="235">
        <v>15617522</v>
      </c>
      <c r="M18" s="235">
        <v>13239722</v>
      </c>
      <c r="N18" s="235">
        <v>-2377800</v>
      </c>
      <c r="O18" s="244">
        <v>-15.225206662106828</v>
      </c>
      <c r="P18" s="245">
        <v>4.6501284233333715</v>
      </c>
    </row>
    <row r="19" spans="1:16" ht="13.5">
      <c r="A19" s="108" t="s">
        <v>255</v>
      </c>
      <c r="B19" s="235">
        <v>40</v>
      </c>
      <c r="C19" s="235">
        <v>36</v>
      </c>
      <c r="D19" s="235">
        <v>-4</v>
      </c>
      <c r="E19" s="240">
        <v>-10</v>
      </c>
      <c r="F19" s="241">
        <v>1.6605166051660518</v>
      </c>
      <c r="G19" s="235">
        <v>992</v>
      </c>
      <c r="H19" s="235">
        <v>984</v>
      </c>
      <c r="I19" s="235">
        <v>-8</v>
      </c>
      <c r="J19" s="244">
        <v>-0.8064516129032313</v>
      </c>
      <c r="K19" s="245">
        <v>1.4271624992748158</v>
      </c>
      <c r="L19" s="235">
        <v>4196682</v>
      </c>
      <c r="M19" s="235">
        <v>4275484</v>
      </c>
      <c r="N19" s="235">
        <v>78802</v>
      </c>
      <c r="O19" s="244">
        <v>1.877721495219319</v>
      </c>
      <c r="P19" s="245">
        <v>1.501659149029493</v>
      </c>
    </row>
    <row r="20" spans="1:16" ht="13.5">
      <c r="A20" s="108" t="s">
        <v>256</v>
      </c>
      <c r="B20" s="235">
        <v>39</v>
      </c>
      <c r="C20" s="235">
        <v>37</v>
      </c>
      <c r="D20" s="235">
        <v>-2</v>
      </c>
      <c r="E20" s="240">
        <v>-5.128205128205138</v>
      </c>
      <c r="F20" s="241">
        <v>1.7066420664206643</v>
      </c>
      <c r="G20" s="235">
        <v>938</v>
      </c>
      <c r="H20" s="235">
        <v>831</v>
      </c>
      <c r="I20" s="235">
        <v>-107</v>
      </c>
      <c r="J20" s="244">
        <v>-11.407249466950958</v>
      </c>
      <c r="K20" s="245">
        <v>1.2052561350583049</v>
      </c>
      <c r="L20" s="235">
        <v>3678838</v>
      </c>
      <c r="M20" s="235">
        <v>2814849</v>
      </c>
      <c r="N20" s="235">
        <v>-863989</v>
      </c>
      <c r="O20" s="244">
        <v>-23.485377719812618</v>
      </c>
      <c r="P20" s="245">
        <v>0.9886468418514769</v>
      </c>
    </row>
    <row r="21" spans="1:16" ht="13.5">
      <c r="A21" s="108" t="s">
        <v>66</v>
      </c>
      <c r="B21" s="235">
        <v>52</v>
      </c>
      <c r="C21" s="235">
        <v>52</v>
      </c>
      <c r="D21" s="235">
        <v>0</v>
      </c>
      <c r="E21" s="240">
        <v>0</v>
      </c>
      <c r="F21" s="241">
        <v>2.3985239852398523</v>
      </c>
      <c r="G21" s="235">
        <v>1499</v>
      </c>
      <c r="H21" s="235">
        <v>1460</v>
      </c>
      <c r="I21" s="235">
        <v>-39</v>
      </c>
      <c r="J21" s="244">
        <v>-2.601734489659762</v>
      </c>
      <c r="K21" s="245">
        <v>2.1175378546150725</v>
      </c>
      <c r="L21" s="235">
        <v>1969764</v>
      </c>
      <c r="M21" s="235">
        <v>2194970</v>
      </c>
      <c r="N21" s="235">
        <v>225206</v>
      </c>
      <c r="O21" s="244">
        <v>11.433146305851864</v>
      </c>
      <c r="P21" s="245">
        <v>0.7709295093480099</v>
      </c>
    </row>
    <row r="22" spans="1:16" ht="13.5">
      <c r="A22" s="108" t="s">
        <v>248</v>
      </c>
      <c r="B22" s="235">
        <v>47</v>
      </c>
      <c r="C22" s="235">
        <v>49</v>
      </c>
      <c r="D22" s="235">
        <v>2</v>
      </c>
      <c r="E22" s="240">
        <v>4.255319148936181</v>
      </c>
      <c r="F22" s="241">
        <v>2.2601476014760147</v>
      </c>
      <c r="G22" s="235">
        <v>2266</v>
      </c>
      <c r="H22" s="235">
        <v>2786</v>
      </c>
      <c r="I22" s="235">
        <v>520</v>
      </c>
      <c r="J22" s="244">
        <v>22.947925860547215</v>
      </c>
      <c r="K22" s="245">
        <v>4.0407263444915005</v>
      </c>
      <c r="L22" s="235">
        <v>13525239</v>
      </c>
      <c r="M22" s="235">
        <v>10180192</v>
      </c>
      <c r="N22" s="235">
        <v>-3345047</v>
      </c>
      <c r="O22" s="244">
        <v>-24.731888286780006</v>
      </c>
      <c r="P22" s="245">
        <v>3.575543366710495</v>
      </c>
    </row>
    <row r="23" spans="1:16" ht="13.5">
      <c r="A23" s="108" t="s">
        <v>257</v>
      </c>
      <c r="B23" s="235">
        <v>132</v>
      </c>
      <c r="C23" s="235">
        <v>118</v>
      </c>
      <c r="D23" s="235">
        <v>-14</v>
      </c>
      <c r="E23" s="240">
        <v>-10.606060606060609</v>
      </c>
      <c r="F23" s="241">
        <v>5.442804428044281</v>
      </c>
      <c r="G23" s="235">
        <v>4729</v>
      </c>
      <c r="H23" s="235">
        <v>4548</v>
      </c>
      <c r="I23" s="235">
        <v>-181</v>
      </c>
      <c r="J23" s="244">
        <v>-3.82744766335378</v>
      </c>
      <c r="K23" s="245">
        <v>6.5962754539653075</v>
      </c>
      <c r="L23" s="235">
        <v>14284787</v>
      </c>
      <c r="M23" s="235">
        <v>14463894</v>
      </c>
      <c r="N23" s="235">
        <v>179107</v>
      </c>
      <c r="O23" s="244">
        <v>1.2538303861303604</v>
      </c>
      <c r="P23" s="245">
        <v>5.080088887174596</v>
      </c>
    </row>
    <row r="24" spans="1:16" ht="13.5">
      <c r="A24" s="83"/>
      <c r="B24" s="235"/>
      <c r="C24" s="235"/>
      <c r="D24" s="235"/>
      <c r="E24" s="240"/>
      <c r="F24" s="241"/>
      <c r="G24" s="235"/>
      <c r="H24" s="235"/>
      <c r="I24" s="235"/>
      <c r="J24" s="240"/>
      <c r="K24" s="241"/>
      <c r="L24" s="235"/>
      <c r="M24" s="235"/>
      <c r="N24" s="235"/>
      <c r="O24" s="240"/>
      <c r="P24" s="241"/>
    </row>
    <row r="25" spans="1:18" ht="13.5">
      <c r="A25" s="83" t="s">
        <v>69</v>
      </c>
      <c r="B25" s="235">
        <v>17</v>
      </c>
      <c r="C25" s="235">
        <v>14</v>
      </c>
      <c r="D25" s="235">
        <v>-3</v>
      </c>
      <c r="E25" s="240">
        <v>-17.64705882352942</v>
      </c>
      <c r="F25" s="241">
        <v>0.6457564575645757</v>
      </c>
      <c r="G25" s="238">
        <v>451</v>
      </c>
      <c r="H25" s="238">
        <v>385</v>
      </c>
      <c r="I25" s="238">
        <v>-66</v>
      </c>
      <c r="J25" s="246">
        <v>-14.63414634146342</v>
      </c>
      <c r="K25" s="247">
        <v>0.5583918315252073</v>
      </c>
      <c r="L25" s="238">
        <v>424203</v>
      </c>
      <c r="M25" s="238">
        <v>429316</v>
      </c>
      <c r="N25" s="238">
        <v>5113</v>
      </c>
      <c r="O25" s="246">
        <v>1.2053191514440016</v>
      </c>
      <c r="P25" s="247">
        <v>0.15078674115602955</v>
      </c>
      <c r="R25" s="104"/>
    </row>
    <row r="26" spans="1:16" ht="13.5">
      <c r="A26" s="108" t="s">
        <v>258</v>
      </c>
      <c r="B26" s="235">
        <v>2</v>
      </c>
      <c r="C26" s="235">
        <v>2</v>
      </c>
      <c r="D26" s="235">
        <v>0</v>
      </c>
      <c r="E26" s="240">
        <v>0</v>
      </c>
      <c r="F26" s="241">
        <v>0.09225092250922509</v>
      </c>
      <c r="G26" s="238" t="s">
        <v>277</v>
      </c>
      <c r="H26" s="238" t="s">
        <v>250</v>
      </c>
      <c r="I26" s="238" t="s">
        <v>250</v>
      </c>
      <c r="J26" s="246" t="s">
        <v>250</v>
      </c>
      <c r="K26" s="247" t="s">
        <v>250</v>
      </c>
      <c r="L26" s="238" t="s">
        <v>277</v>
      </c>
      <c r="M26" s="238" t="s">
        <v>250</v>
      </c>
      <c r="N26" s="238" t="s">
        <v>250</v>
      </c>
      <c r="O26" s="246" t="s">
        <v>250</v>
      </c>
      <c r="P26" s="247" t="s">
        <v>250</v>
      </c>
    </row>
    <row r="27" spans="1:16" ht="13.5">
      <c r="A27" s="108" t="s">
        <v>259</v>
      </c>
      <c r="B27" s="235">
        <v>8</v>
      </c>
      <c r="C27" s="235">
        <v>8</v>
      </c>
      <c r="D27" s="235">
        <v>0</v>
      </c>
      <c r="E27" s="240">
        <v>0</v>
      </c>
      <c r="F27" s="241">
        <v>0.36900369003690037</v>
      </c>
      <c r="G27" s="235">
        <v>196</v>
      </c>
      <c r="H27" s="238">
        <v>172</v>
      </c>
      <c r="I27" s="238">
        <v>-24</v>
      </c>
      <c r="J27" s="246">
        <v>-12.244897959183675</v>
      </c>
      <c r="K27" s="247">
        <v>0.24946336369437838</v>
      </c>
      <c r="L27" s="235">
        <v>222040</v>
      </c>
      <c r="M27" s="238">
        <v>237963</v>
      </c>
      <c r="N27" s="238">
        <v>15923</v>
      </c>
      <c r="O27" s="246">
        <v>7.17123040893533</v>
      </c>
      <c r="P27" s="247">
        <v>0.08357868163709775</v>
      </c>
    </row>
    <row r="28" spans="1:16" ht="13.5">
      <c r="A28" s="108" t="s">
        <v>260</v>
      </c>
      <c r="B28" s="235">
        <v>7</v>
      </c>
      <c r="C28" s="235">
        <v>4</v>
      </c>
      <c r="D28" s="235">
        <v>-3</v>
      </c>
      <c r="E28" s="240">
        <v>-42.85714285714286</v>
      </c>
      <c r="F28" s="241">
        <v>0.18450184501845018</v>
      </c>
      <c r="G28" s="238" t="s">
        <v>277</v>
      </c>
      <c r="H28" s="238" t="s">
        <v>278</v>
      </c>
      <c r="I28" s="238" t="s">
        <v>278</v>
      </c>
      <c r="J28" s="246" t="s">
        <v>278</v>
      </c>
      <c r="K28" s="247" t="s">
        <v>278</v>
      </c>
      <c r="L28" s="238" t="s">
        <v>278</v>
      </c>
      <c r="M28" s="238" t="s">
        <v>278</v>
      </c>
      <c r="N28" s="238" t="s">
        <v>278</v>
      </c>
      <c r="O28" s="246" t="s">
        <v>278</v>
      </c>
      <c r="P28" s="247" t="s">
        <v>278</v>
      </c>
    </row>
    <row r="29" spans="1:16" ht="13.5">
      <c r="A29" s="83"/>
      <c r="B29" s="235"/>
      <c r="C29" s="235"/>
      <c r="D29" s="235"/>
      <c r="E29" s="240"/>
      <c r="F29" s="241"/>
      <c r="G29" s="235"/>
      <c r="H29" s="235"/>
      <c r="I29" s="235"/>
      <c r="J29" s="240"/>
      <c r="K29" s="241"/>
      <c r="L29" s="235"/>
      <c r="M29" s="235"/>
      <c r="N29" s="235"/>
      <c r="O29" s="240"/>
      <c r="P29" s="241"/>
    </row>
    <row r="30" spans="1:18" ht="13.5">
      <c r="A30" s="83" t="s">
        <v>73</v>
      </c>
      <c r="B30" s="235">
        <v>108</v>
      </c>
      <c r="C30" s="235">
        <v>95</v>
      </c>
      <c r="D30" s="235">
        <v>-13</v>
      </c>
      <c r="E30" s="240">
        <v>-12.037037037037038</v>
      </c>
      <c r="F30" s="241">
        <v>4.381918819188193</v>
      </c>
      <c r="G30" s="235">
        <v>4116</v>
      </c>
      <c r="H30" s="238">
        <v>3907</v>
      </c>
      <c r="I30" s="238">
        <v>-209</v>
      </c>
      <c r="J30" s="246">
        <v>-5.0777453838678355</v>
      </c>
      <c r="K30" s="247">
        <v>5.666589313685677</v>
      </c>
      <c r="L30" s="235">
        <v>25238552</v>
      </c>
      <c r="M30" s="238">
        <v>27453120</v>
      </c>
      <c r="N30" s="238">
        <v>2214568</v>
      </c>
      <c r="O30" s="246">
        <v>8.774544593525022</v>
      </c>
      <c r="P30" s="247">
        <v>9.64223671925905</v>
      </c>
      <c r="R30" s="104"/>
    </row>
    <row r="31" spans="1:16" ht="13.5">
      <c r="A31" s="83" t="s">
        <v>74</v>
      </c>
      <c r="B31" s="235">
        <v>19</v>
      </c>
      <c r="C31" s="235">
        <v>14</v>
      </c>
      <c r="D31" s="235">
        <v>-5</v>
      </c>
      <c r="E31" s="240">
        <v>-26.31578947368422</v>
      </c>
      <c r="F31" s="241">
        <v>0.6457564575645757</v>
      </c>
      <c r="G31" s="235">
        <v>355</v>
      </c>
      <c r="H31" s="238">
        <v>338</v>
      </c>
      <c r="I31" s="238">
        <v>-17</v>
      </c>
      <c r="J31" s="246">
        <v>-4.788732394366207</v>
      </c>
      <c r="K31" s="247">
        <v>0.4902245170273249</v>
      </c>
      <c r="L31" s="235">
        <v>385929</v>
      </c>
      <c r="M31" s="238">
        <v>393165</v>
      </c>
      <c r="N31" s="238">
        <v>7236</v>
      </c>
      <c r="O31" s="246">
        <v>1.8749562743406187</v>
      </c>
      <c r="P31" s="247">
        <v>0.1380895868931285</v>
      </c>
    </row>
    <row r="32" spans="1:16" ht="13.5">
      <c r="A32" s="83" t="s">
        <v>75</v>
      </c>
      <c r="B32" s="235">
        <v>5</v>
      </c>
      <c r="C32" s="235">
        <v>5</v>
      </c>
      <c r="D32" s="235">
        <v>0</v>
      </c>
      <c r="E32" s="240">
        <v>0</v>
      </c>
      <c r="F32" s="241">
        <v>0.23062730627306272</v>
      </c>
      <c r="G32" s="235">
        <v>90</v>
      </c>
      <c r="H32" s="238">
        <v>89</v>
      </c>
      <c r="I32" s="238">
        <v>-1</v>
      </c>
      <c r="J32" s="246">
        <v>-1.1111111111111143</v>
      </c>
      <c r="K32" s="247">
        <v>0.1290827870279051</v>
      </c>
      <c r="L32" s="235">
        <v>27139</v>
      </c>
      <c r="M32" s="238">
        <v>24219</v>
      </c>
      <c r="N32" s="238">
        <v>-2920</v>
      </c>
      <c r="O32" s="246">
        <v>-10.7594237075795</v>
      </c>
      <c r="P32" s="247">
        <v>0.008506331196735923</v>
      </c>
    </row>
    <row r="33" spans="1:16" ht="13.5">
      <c r="A33" s="83" t="s">
        <v>76</v>
      </c>
      <c r="B33" s="235">
        <v>42</v>
      </c>
      <c r="C33" s="235">
        <v>33</v>
      </c>
      <c r="D33" s="235">
        <v>-9</v>
      </c>
      <c r="E33" s="240">
        <v>-21.42857142857143</v>
      </c>
      <c r="F33" s="241">
        <v>1.522140221402214</v>
      </c>
      <c r="G33" s="235">
        <v>1288</v>
      </c>
      <c r="H33" s="238">
        <v>1358</v>
      </c>
      <c r="I33" s="238">
        <v>70</v>
      </c>
      <c r="J33" s="246">
        <v>5.434782608695656</v>
      </c>
      <c r="K33" s="247">
        <v>1.9696002784707316</v>
      </c>
      <c r="L33" s="235">
        <v>12811183</v>
      </c>
      <c r="M33" s="238">
        <v>11456965</v>
      </c>
      <c r="N33" s="238">
        <v>-1354218</v>
      </c>
      <c r="O33" s="246">
        <v>-10.570592895285316</v>
      </c>
      <c r="P33" s="247">
        <v>4.023978644841305</v>
      </c>
    </row>
    <row r="34" spans="1:16" ht="13.5">
      <c r="A34" s="83" t="s">
        <v>77</v>
      </c>
      <c r="B34" s="235">
        <v>17</v>
      </c>
      <c r="C34" s="235">
        <v>18</v>
      </c>
      <c r="D34" s="235">
        <v>1</v>
      </c>
      <c r="E34" s="240">
        <v>5.882352941176478</v>
      </c>
      <c r="F34" s="241">
        <v>0.8302583025830259</v>
      </c>
      <c r="G34" s="235">
        <v>666</v>
      </c>
      <c r="H34" s="238">
        <v>643</v>
      </c>
      <c r="I34" s="238">
        <v>-23</v>
      </c>
      <c r="J34" s="246">
        <v>-3.453453453453463</v>
      </c>
      <c r="K34" s="247">
        <v>0.9325868770667749</v>
      </c>
      <c r="L34" s="235">
        <v>1054259</v>
      </c>
      <c r="M34" s="238">
        <v>945851</v>
      </c>
      <c r="N34" s="238">
        <v>-108408</v>
      </c>
      <c r="O34" s="246">
        <v>-10.282862180925179</v>
      </c>
      <c r="P34" s="247">
        <v>0.33220702212163467</v>
      </c>
    </row>
    <row r="35" spans="1:16" ht="13.5">
      <c r="A35" s="83" t="s">
        <v>78</v>
      </c>
      <c r="B35" s="235">
        <v>25</v>
      </c>
      <c r="C35" s="235">
        <v>25</v>
      </c>
      <c r="D35" s="235">
        <v>0</v>
      </c>
      <c r="E35" s="240">
        <v>0</v>
      </c>
      <c r="F35" s="241">
        <v>1.1531365313653137</v>
      </c>
      <c r="G35" s="235">
        <v>1717</v>
      </c>
      <c r="H35" s="238">
        <v>1479</v>
      </c>
      <c r="I35" s="238">
        <v>-238</v>
      </c>
      <c r="J35" s="246">
        <v>-13.861386138613867</v>
      </c>
      <c r="K35" s="247">
        <v>2.1450948540929398</v>
      </c>
      <c r="L35" s="235">
        <v>10960042</v>
      </c>
      <c r="M35" s="238">
        <v>14632920</v>
      </c>
      <c r="N35" s="238">
        <v>3672878</v>
      </c>
      <c r="O35" s="246">
        <v>33.51153216383659</v>
      </c>
      <c r="P35" s="247">
        <v>5.139455134206244</v>
      </c>
    </row>
    <row r="36" spans="1:16" ht="13.5">
      <c r="A36" s="83"/>
      <c r="B36" s="235"/>
      <c r="C36" s="235"/>
      <c r="D36" s="235"/>
      <c r="E36" s="240"/>
      <c r="F36" s="241"/>
      <c r="G36" s="235"/>
      <c r="H36" s="235"/>
      <c r="I36" s="235"/>
      <c r="J36" s="240"/>
      <c r="K36" s="241"/>
      <c r="L36" s="235"/>
      <c r="M36" s="235"/>
      <c r="N36" s="235"/>
      <c r="O36" s="240"/>
      <c r="P36" s="241"/>
    </row>
    <row r="37" spans="1:18" ht="13.5">
      <c r="A37" s="83" t="s">
        <v>79</v>
      </c>
      <c r="B37" s="235">
        <v>78</v>
      </c>
      <c r="C37" s="235">
        <v>77</v>
      </c>
      <c r="D37" s="235">
        <v>-1</v>
      </c>
      <c r="E37" s="240">
        <v>-1.2820512820512704</v>
      </c>
      <c r="F37" s="241">
        <v>3.551660516605166</v>
      </c>
      <c r="G37" s="235">
        <v>3384</v>
      </c>
      <c r="H37" s="238">
        <v>3007</v>
      </c>
      <c r="I37" s="238">
        <v>-377</v>
      </c>
      <c r="J37" s="246">
        <v>-11.14066193853428</v>
      </c>
      <c r="K37" s="247">
        <v>4.361257759470906</v>
      </c>
      <c r="L37" s="235">
        <v>22689667</v>
      </c>
      <c r="M37" s="238">
        <v>13802926</v>
      </c>
      <c r="N37" s="238">
        <v>-8886741</v>
      </c>
      <c r="O37" s="246">
        <v>-39.16646727340688</v>
      </c>
      <c r="P37" s="247">
        <v>4.847940048723622</v>
      </c>
      <c r="R37" s="104"/>
    </row>
    <row r="38" spans="1:16" ht="13.5">
      <c r="A38" s="83" t="s">
        <v>80</v>
      </c>
      <c r="B38" s="235">
        <v>63</v>
      </c>
      <c r="C38" s="235">
        <v>58</v>
      </c>
      <c r="D38" s="235">
        <v>-5</v>
      </c>
      <c r="E38" s="240">
        <v>-7.936507936507937</v>
      </c>
      <c r="F38" s="241">
        <v>2.6752767527675276</v>
      </c>
      <c r="G38" s="235">
        <v>2858</v>
      </c>
      <c r="H38" s="238">
        <v>2502</v>
      </c>
      <c r="I38" s="238">
        <v>-356</v>
      </c>
      <c r="J38" s="246">
        <v>-12.456263121063685</v>
      </c>
      <c r="K38" s="247">
        <v>3.628821720717062</v>
      </c>
      <c r="L38" s="235">
        <v>20995882</v>
      </c>
      <c r="M38" s="238">
        <v>12041236</v>
      </c>
      <c r="N38" s="238">
        <v>-8954646</v>
      </c>
      <c r="O38" s="246">
        <v>-42.64953479925254</v>
      </c>
      <c r="P38" s="247">
        <v>4.229189538546583</v>
      </c>
    </row>
    <row r="39" spans="1:16" ht="13.5">
      <c r="A39" s="83" t="s">
        <v>81</v>
      </c>
      <c r="B39" s="235">
        <v>15</v>
      </c>
      <c r="C39" s="235">
        <v>19</v>
      </c>
      <c r="D39" s="235">
        <v>4</v>
      </c>
      <c r="E39" s="240">
        <v>26.666666666666657</v>
      </c>
      <c r="F39" s="241">
        <v>0.8763837638376383</v>
      </c>
      <c r="G39" s="235">
        <v>526</v>
      </c>
      <c r="H39" s="238">
        <v>505</v>
      </c>
      <c r="I39" s="238">
        <v>-21</v>
      </c>
      <c r="J39" s="246">
        <v>-3.99239543726236</v>
      </c>
      <c r="K39" s="247">
        <v>0.7324360387538434</v>
      </c>
      <c r="L39" s="235">
        <v>1693785</v>
      </c>
      <c r="M39" s="238">
        <v>1761690</v>
      </c>
      <c r="N39" s="238">
        <v>67905</v>
      </c>
      <c r="O39" s="246">
        <v>4.009068447294069</v>
      </c>
      <c r="P39" s="247">
        <v>0.6187505101770391</v>
      </c>
    </row>
    <row r="40" spans="1:16" ht="13.5">
      <c r="A40" s="83"/>
      <c r="B40" s="235"/>
      <c r="C40" s="235"/>
      <c r="D40" s="235"/>
      <c r="E40" s="240"/>
      <c r="F40" s="241"/>
      <c r="G40" s="235"/>
      <c r="H40" s="235"/>
      <c r="I40" s="235"/>
      <c r="J40" s="240"/>
      <c r="K40" s="241"/>
      <c r="L40" s="235"/>
      <c r="M40" s="235"/>
      <c r="N40" s="235"/>
      <c r="O40" s="240"/>
      <c r="P40" s="241"/>
    </row>
    <row r="41" spans="1:18" ht="13.5">
      <c r="A41" s="83" t="s">
        <v>82</v>
      </c>
      <c r="B41" s="235">
        <v>53</v>
      </c>
      <c r="C41" s="235">
        <v>53</v>
      </c>
      <c r="D41" s="235">
        <v>0</v>
      </c>
      <c r="E41" s="240">
        <v>0</v>
      </c>
      <c r="F41" s="241">
        <v>2.4446494464944646</v>
      </c>
      <c r="G41" s="235">
        <v>2487</v>
      </c>
      <c r="H41" s="238">
        <v>2219</v>
      </c>
      <c r="I41" s="238">
        <v>-268</v>
      </c>
      <c r="J41" s="246">
        <v>-10.776035383996785</v>
      </c>
      <c r="K41" s="247">
        <v>3.2183674653361956</v>
      </c>
      <c r="L41" s="235">
        <v>3508762</v>
      </c>
      <c r="M41" s="238">
        <v>3659267</v>
      </c>
      <c r="N41" s="238">
        <v>150505</v>
      </c>
      <c r="O41" s="246">
        <v>4.289404639015132</v>
      </c>
      <c r="P41" s="247">
        <v>1.285228004429839</v>
      </c>
      <c r="R41" s="104"/>
    </row>
    <row r="42" spans="1:16" ht="13.5">
      <c r="A42" s="83" t="s">
        <v>83</v>
      </c>
      <c r="B42" s="235">
        <v>4</v>
      </c>
      <c r="C42" s="235">
        <v>4</v>
      </c>
      <c r="D42" s="235">
        <v>0</v>
      </c>
      <c r="E42" s="240">
        <v>0</v>
      </c>
      <c r="F42" s="241">
        <v>0.18450184501845018</v>
      </c>
      <c r="G42" s="235">
        <v>303</v>
      </c>
      <c r="H42" s="238">
        <v>292</v>
      </c>
      <c r="I42" s="238">
        <v>-11</v>
      </c>
      <c r="J42" s="246">
        <v>-3.6303630363036348</v>
      </c>
      <c r="K42" s="247">
        <v>0.4235075709230145</v>
      </c>
      <c r="L42" s="235">
        <v>819781</v>
      </c>
      <c r="M42" s="238">
        <v>1079161</v>
      </c>
      <c r="N42" s="238">
        <v>259380</v>
      </c>
      <c r="O42" s="246">
        <v>31.640157554273657</v>
      </c>
      <c r="P42" s="247">
        <v>0.3790288979974704</v>
      </c>
    </row>
    <row r="43" spans="1:16" ht="13.5">
      <c r="A43" s="83" t="s">
        <v>84</v>
      </c>
      <c r="B43" s="235">
        <v>21</v>
      </c>
      <c r="C43" s="235">
        <v>21</v>
      </c>
      <c r="D43" s="235">
        <v>0</v>
      </c>
      <c r="E43" s="240">
        <v>0</v>
      </c>
      <c r="F43" s="241">
        <v>0.9686346863468636</v>
      </c>
      <c r="G43" s="235">
        <v>1542</v>
      </c>
      <c r="H43" s="238">
        <v>1273</v>
      </c>
      <c r="I43" s="238">
        <v>-269</v>
      </c>
      <c r="J43" s="246">
        <v>-17.444876783398186</v>
      </c>
      <c r="K43" s="247">
        <v>1.8463189650171143</v>
      </c>
      <c r="L43" s="235">
        <v>1881592</v>
      </c>
      <c r="M43" s="238">
        <v>1320923</v>
      </c>
      <c r="N43" s="238">
        <v>-560669</v>
      </c>
      <c r="O43" s="246">
        <v>-29.797586299261482</v>
      </c>
      <c r="P43" s="247">
        <v>0.4639418854364757</v>
      </c>
    </row>
    <row r="44" spans="1:16" ht="13.5">
      <c r="A44" s="83" t="s">
        <v>85</v>
      </c>
      <c r="B44" s="235">
        <v>18</v>
      </c>
      <c r="C44" s="235">
        <v>21</v>
      </c>
      <c r="D44" s="235">
        <v>3</v>
      </c>
      <c r="E44" s="240">
        <v>16.66666666666667</v>
      </c>
      <c r="F44" s="241">
        <v>0.9686346863468636</v>
      </c>
      <c r="G44" s="235">
        <v>521</v>
      </c>
      <c r="H44" s="238">
        <v>537</v>
      </c>
      <c r="I44" s="238">
        <v>16</v>
      </c>
      <c r="J44" s="246">
        <v>3.071017274472169</v>
      </c>
      <c r="K44" s="247">
        <v>0.7788478273481465</v>
      </c>
      <c r="L44" s="235">
        <v>629552</v>
      </c>
      <c r="M44" s="238">
        <v>1099509</v>
      </c>
      <c r="N44" s="238">
        <v>469957</v>
      </c>
      <c r="O44" s="246">
        <v>74.64943324776985</v>
      </c>
      <c r="P44" s="247">
        <v>0.3861756351538841</v>
      </c>
    </row>
    <row r="45" spans="1:16" ht="13.5">
      <c r="A45" s="83" t="s">
        <v>86</v>
      </c>
      <c r="B45" s="235">
        <v>10</v>
      </c>
      <c r="C45" s="235">
        <v>7</v>
      </c>
      <c r="D45" s="235">
        <v>-3</v>
      </c>
      <c r="E45" s="240">
        <v>-30</v>
      </c>
      <c r="F45" s="241">
        <v>0.32287822878228783</v>
      </c>
      <c r="G45" s="235">
        <v>121</v>
      </c>
      <c r="H45" s="238">
        <v>117</v>
      </c>
      <c r="I45" s="238">
        <v>-4</v>
      </c>
      <c r="J45" s="246">
        <v>-3.305785123966942</v>
      </c>
      <c r="K45" s="247">
        <v>0.16969310204792018</v>
      </c>
      <c r="L45" s="235">
        <v>177837</v>
      </c>
      <c r="M45" s="238">
        <v>159674</v>
      </c>
      <c r="N45" s="238">
        <v>-18163</v>
      </c>
      <c r="O45" s="246">
        <v>-10.21328519936796</v>
      </c>
      <c r="P45" s="247">
        <v>0.05608158584200883</v>
      </c>
    </row>
    <row r="46" spans="1:16" ht="13.5">
      <c r="A46" s="83"/>
      <c r="B46" s="235"/>
      <c r="C46" s="235"/>
      <c r="D46" s="235"/>
      <c r="E46" s="240"/>
      <c r="F46" s="241"/>
      <c r="G46" s="235"/>
      <c r="H46" s="235"/>
      <c r="I46" s="235"/>
      <c r="J46" s="240"/>
      <c r="K46" s="241"/>
      <c r="L46" s="235"/>
      <c r="M46" s="235"/>
      <c r="N46" s="235"/>
      <c r="O46" s="240"/>
      <c r="P46" s="241"/>
    </row>
    <row r="47" spans="1:18" ht="13.5">
      <c r="A47" s="83" t="s">
        <v>87</v>
      </c>
      <c r="B47" s="235">
        <v>17</v>
      </c>
      <c r="C47" s="235">
        <v>15</v>
      </c>
      <c r="D47" s="235">
        <v>-2</v>
      </c>
      <c r="E47" s="240">
        <v>-11.764705882352942</v>
      </c>
      <c r="F47" s="241">
        <v>0.6918819188191881</v>
      </c>
      <c r="G47" s="235">
        <v>575</v>
      </c>
      <c r="H47" s="238">
        <v>544</v>
      </c>
      <c r="I47" s="238">
        <v>-31</v>
      </c>
      <c r="J47" s="246">
        <v>-5.391304347826093</v>
      </c>
      <c r="K47" s="247">
        <v>0.7890004061031501</v>
      </c>
      <c r="L47" s="235">
        <v>15748669</v>
      </c>
      <c r="M47" s="238">
        <v>15111508</v>
      </c>
      <c r="N47" s="238">
        <v>-637161</v>
      </c>
      <c r="O47" s="246">
        <v>-4.045808569600382</v>
      </c>
      <c r="P47" s="247">
        <v>5.307547459850716</v>
      </c>
      <c r="R47" s="104"/>
    </row>
    <row r="48" spans="1:16" ht="13.5">
      <c r="A48" s="100" t="s">
        <v>88</v>
      </c>
      <c r="B48" s="237">
        <v>17</v>
      </c>
      <c r="C48" s="237">
        <v>15</v>
      </c>
      <c r="D48" s="237">
        <v>-2</v>
      </c>
      <c r="E48" s="242">
        <v>-11.764705882352942</v>
      </c>
      <c r="F48" s="243">
        <v>0.6918819188191881</v>
      </c>
      <c r="G48" s="237">
        <v>575</v>
      </c>
      <c r="H48" s="239">
        <v>544</v>
      </c>
      <c r="I48" s="239">
        <v>-31</v>
      </c>
      <c r="J48" s="248">
        <v>-5.391304347826093</v>
      </c>
      <c r="K48" s="249">
        <v>0.7890004061031501</v>
      </c>
      <c r="L48" s="237">
        <v>15748669</v>
      </c>
      <c r="M48" s="239">
        <v>15111508</v>
      </c>
      <c r="N48" s="239">
        <v>-637161</v>
      </c>
      <c r="O48" s="248">
        <v>-4.045808569600382</v>
      </c>
      <c r="P48" s="249">
        <v>5.307547459850716</v>
      </c>
    </row>
    <row r="53" ht="13.5">
      <c r="A53" s="74" t="s">
        <v>89</v>
      </c>
    </row>
    <row r="55" ht="13.5">
      <c r="P55" s="94" t="s">
        <v>45</v>
      </c>
    </row>
    <row r="56" spans="1:16" ht="13.5">
      <c r="A56" s="95"/>
      <c r="B56" s="222" t="s">
        <v>46</v>
      </c>
      <c r="C56" s="223"/>
      <c r="D56" s="223"/>
      <c r="E56" s="223"/>
      <c r="F56" s="224"/>
      <c r="G56" s="222" t="s">
        <v>47</v>
      </c>
      <c r="H56" s="223"/>
      <c r="I56" s="223"/>
      <c r="J56" s="223"/>
      <c r="K56" s="224"/>
      <c r="L56" s="222" t="s">
        <v>48</v>
      </c>
      <c r="M56" s="223"/>
      <c r="N56" s="223"/>
      <c r="O56" s="223"/>
      <c r="P56" s="224"/>
    </row>
    <row r="57" spans="1:16" ht="13.5">
      <c r="A57" s="83" t="s">
        <v>49</v>
      </c>
      <c r="B57" s="96" t="s">
        <v>50</v>
      </c>
      <c r="C57" s="96" t="s">
        <v>262</v>
      </c>
      <c r="D57" s="97"/>
      <c r="E57" s="97"/>
      <c r="F57" s="98"/>
      <c r="G57" s="96" t="s">
        <v>50</v>
      </c>
      <c r="H57" s="96" t="s">
        <v>262</v>
      </c>
      <c r="I57" s="97"/>
      <c r="J57" s="97"/>
      <c r="K57" s="98"/>
      <c r="L57" s="96" t="s">
        <v>50</v>
      </c>
      <c r="M57" s="96" t="s">
        <v>262</v>
      </c>
      <c r="N57" s="97"/>
      <c r="O57" s="97"/>
      <c r="P57" s="99"/>
    </row>
    <row r="58" spans="1:16" ht="13.5">
      <c r="A58" s="100"/>
      <c r="B58" s="100"/>
      <c r="C58" s="101"/>
      <c r="D58" s="102" t="s">
        <v>90</v>
      </c>
      <c r="E58" s="102" t="s">
        <v>91</v>
      </c>
      <c r="F58" s="102" t="s">
        <v>92</v>
      </c>
      <c r="G58" s="100"/>
      <c r="H58" s="101"/>
      <c r="I58" s="111" t="s">
        <v>306</v>
      </c>
      <c r="J58" s="111" t="s">
        <v>52</v>
      </c>
      <c r="K58" s="111" t="s">
        <v>53</v>
      </c>
      <c r="L58" s="100"/>
      <c r="M58" s="101"/>
      <c r="N58" s="102" t="s">
        <v>54</v>
      </c>
      <c r="O58" s="102" t="s">
        <v>91</v>
      </c>
      <c r="P58" s="102" t="s">
        <v>92</v>
      </c>
    </row>
    <row r="59" spans="1:18" ht="13.5">
      <c r="A59" s="95" t="s">
        <v>93</v>
      </c>
      <c r="B59" s="250">
        <f>SUM(B60:B67)</f>
        <v>116</v>
      </c>
      <c r="C59" s="250">
        <f>SUM(C60:C67)</f>
        <v>96</v>
      </c>
      <c r="D59" s="235">
        <f aca="true" t="shared" si="0" ref="D59:D67">C59-B59</f>
        <v>-20</v>
      </c>
      <c r="E59" s="106">
        <f aca="true" t="shared" si="1" ref="E59:E67">C59/B59*100-100</f>
        <v>-17.241379310344826</v>
      </c>
      <c r="F59" s="252">
        <f aca="true" t="shared" si="2" ref="F59:F67">C59/$C$8*100</f>
        <v>4.428044280442804</v>
      </c>
      <c r="G59" s="250">
        <f>SUM(G60:G67)</f>
        <v>2166</v>
      </c>
      <c r="H59" s="238">
        <v>1853</v>
      </c>
      <c r="I59" s="238">
        <v>-313</v>
      </c>
      <c r="J59" s="255">
        <v>-14.450600184672197</v>
      </c>
      <c r="K59" s="256">
        <v>2.6875326332888556</v>
      </c>
      <c r="L59" s="250">
        <f>SUM(L60:L67)</f>
        <v>2074064</v>
      </c>
      <c r="M59" s="238">
        <v>1973823</v>
      </c>
      <c r="N59" s="238">
        <v>-100241</v>
      </c>
      <c r="O59" s="255">
        <v>-4.8330716892053545</v>
      </c>
      <c r="P59" s="256">
        <v>0.6932570362828725</v>
      </c>
      <c r="R59" s="104"/>
    </row>
    <row r="60" spans="1:16" ht="13.5">
      <c r="A60" s="83" t="s">
        <v>94</v>
      </c>
      <c r="B60" s="235">
        <v>4</v>
      </c>
      <c r="C60" s="235">
        <v>3</v>
      </c>
      <c r="D60" s="235">
        <f t="shared" si="0"/>
        <v>-1</v>
      </c>
      <c r="E60" s="106">
        <f t="shared" si="1"/>
        <v>-25</v>
      </c>
      <c r="F60" s="107">
        <f t="shared" si="2"/>
        <v>0.13837638376383762</v>
      </c>
      <c r="G60" s="235">
        <v>103</v>
      </c>
      <c r="H60" s="238">
        <v>19</v>
      </c>
      <c r="I60" s="238">
        <v>-84</v>
      </c>
      <c r="J60" s="255">
        <v>-81.55339805825243</v>
      </c>
      <c r="K60" s="256">
        <v>0.02755699947786738</v>
      </c>
      <c r="L60" s="235">
        <v>104831</v>
      </c>
      <c r="M60" s="238">
        <v>10360</v>
      </c>
      <c r="N60" s="238">
        <v>-94471</v>
      </c>
      <c r="O60" s="255">
        <v>-90.11742709694651</v>
      </c>
      <c r="P60" s="256">
        <v>0.00363869652744474</v>
      </c>
    </row>
    <row r="61" spans="1:16" ht="13.5">
      <c r="A61" s="83" t="s">
        <v>95</v>
      </c>
      <c r="B61" s="235">
        <v>28</v>
      </c>
      <c r="C61" s="235">
        <v>20</v>
      </c>
      <c r="D61" s="235">
        <f t="shared" si="0"/>
        <v>-8</v>
      </c>
      <c r="E61" s="106">
        <f t="shared" si="1"/>
        <v>-28.57142857142857</v>
      </c>
      <c r="F61" s="107">
        <f t="shared" si="2"/>
        <v>0.9225092250922509</v>
      </c>
      <c r="G61" s="235">
        <v>793</v>
      </c>
      <c r="H61" s="238">
        <v>770</v>
      </c>
      <c r="I61" s="238">
        <v>-23</v>
      </c>
      <c r="J61" s="255">
        <v>-2.9003783102143785</v>
      </c>
      <c r="K61" s="256">
        <v>1.1167836630504147</v>
      </c>
      <c r="L61" s="235">
        <v>861230</v>
      </c>
      <c r="M61" s="238">
        <v>970473</v>
      </c>
      <c r="N61" s="238">
        <v>109243</v>
      </c>
      <c r="O61" s="255">
        <v>12.684532587113779</v>
      </c>
      <c r="P61" s="256">
        <v>0.340854897208386</v>
      </c>
    </row>
    <row r="62" spans="1:16" ht="13.5">
      <c r="A62" s="83" t="s">
        <v>96</v>
      </c>
      <c r="B62" s="235">
        <v>7</v>
      </c>
      <c r="C62" s="235">
        <v>6</v>
      </c>
      <c r="D62" s="235">
        <f t="shared" si="0"/>
        <v>-1</v>
      </c>
      <c r="E62" s="106">
        <f t="shared" si="1"/>
        <v>-14.285714285714292</v>
      </c>
      <c r="F62" s="107">
        <f t="shared" si="2"/>
        <v>0.27675276752767525</v>
      </c>
      <c r="G62" s="235">
        <v>59</v>
      </c>
      <c r="H62" s="238">
        <v>57</v>
      </c>
      <c r="I62" s="238">
        <v>-2</v>
      </c>
      <c r="J62" s="255">
        <v>-3.3898305084745743</v>
      </c>
      <c r="K62" s="256">
        <v>0.08267099843360214</v>
      </c>
      <c r="L62" s="235">
        <v>68419</v>
      </c>
      <c r="M62" s="238">
        <v>58408</v>
      </c>
      <c r="N62" s="238">
        <v>-10011</v>
      </c>
      <c r="O62" s="255">
        <v>-14.631900495476401</v>
      </c>
      <c r="P62" s="256">
        <v>0.020514380962837104</v>
      </c>
    </row>
    <row r="63" spans="1:16" ht="13.5">
      <c r="A63" s="83" t="s">
        <v>97</v>
      </c>
      <c r="B63" s="235">
        <v>12</v>
      </c>
      <c r="C63" s="235">
        <v>11</v>
      </c>
      <c r="D63" s="235">
        <f t="shared" si="0"/>
        <v>-1</v>
      </c>
      <c r="E63" s="106">
        <f t="shared" si="1"/>
        <v>-8.333333333333343</v>
      </c>
      <c r="F63" s="107">
        <f t="shared" si="2"/>
        <v>0.507380073800738</v>
      </c>
      <c r="G63" s="235">
        <v>170</v>
      </c>
      <c r="H63" s="238">
        <v>114</v>
      </c>
      <c r="I63" s="238">
        <v>-56</v>
      </c>
      <c r="J63" s="255">
        <v>-32.941176470588246</v>
      </c>
      <c r="K63" s="256">
        <v>0.16534199686720427</v>
      </c>
      <c r="L63" s="235">
        <v>78419</v>
      </c>
      <c r="M63" s="238">
        <v>59970</v>
      </c>
      <c r="N63" s="238">
        <v>-18449</v>
      </c>
      <c r="O63" s="255">
        <v>-23.526186255881868</v>
      </c>
      <c r="P63" s="256">
        <v>0.021062995246222113</v>
      </c>
    </row>
    <row r="64" spans="1:16" ht="13.5">
      <c r="A64" s="83" t="s">
        <v>98</v>
      </c>
      <c r="B64" s="235">
        <v>6</v>
      </c>
      <c r="C64" s="235">
        <v>6</v>
      </c>
      <c r="D64" s="235">
        <f t="shared" si="0"/>
        <v>0</v>
      </c>
      <c r="E64" s="106">
        <f t="shared" si="1"/>
        <v>0</v>
      </c>
      <c r="F64" s="107">
        <f t="shared" si="2"/>
        <v>0.27675276752767525</v>
      </c>
      <c r="G64" s="235">
        <v>102</v>
      </c>
      <c r="H64" s="238">
        <v>99</v>
      </c>
      <c r="I64" s="238">
        <v>-3</v>
      </c>
      <c r="J64" s="255">
        <v>-2.941176470588232</v>
      </c>
      <c r="K64" s="256">
        <v>0.14358647096362476</v>
      </c>
      <c r="L64" s="235">
        <v>76444</v>
      </c>
      <c r="M64" s="238">
        <v>58924</v>
      </c>
      <c r="N64" s="238">
        <v>-17520</v>
      </c>
      <c r="O64" s="255">
        <v>-22.918737899638955</v>
      </c>
      <c r="P64" s="256">
        <v>0.020695613338142266</v>
      </c>
    </row>
    <row r="65" spans="1:16" ht="13.5">
      <c r="A65" s="83" t="s">
        <v>99</v>
      </c>
      <c r="B65" s="235">
        <v>12</v>
      </c>
      <c r="C65" s="235">
        <v>10</v>
      </c>
      <c r="D65" s="235">
        <f t="shared" si="0"/>
        <v>-2</v>
      </c>
      <c r="E65" s="106">
        <f t="shared" si="1"/>
        <v>-16.666666666666657</v>
      </c>
      <c r="F65" s="107">
        <f t="shared" si="2"/>
        <v>0.46125461254612543</v>
      </c>
      <c r="G65" s="235">
        <v>203</v>
      </c>
      <c r="H65" s="238">
        <v>158</v>
      </c>
      <c r="I65" s="238">
        <v>-45</v>
      </c>
      <c r="J65" s="255">
        <v>-22.167487684729053</v>
      </c>
      <c r="K65" s="256">
        <v>0.22915820618437086</v>
      </c>
      <c r="L65" s="235">
        <v>120246</v>
      </c>
      <c r="M65" s="238">
        <v>96823</v>
      </c>
      <c r="N65" s="238">
        <v>-23423</v>
      </c>
      <c r="O65" s="255">
        <v>-19.479234236481886</v>
      </c>
      <c r="P65" s="256">
        <v>0.03400670983366623</v>
      </c>
    </row>
    <row r="66" spans="1:16" ht="13.5">
      <c r="A66" s="83" t="s">
        <v>100</v>
      </c>
      <c r="B66" s="235">
        <v>21</v>
      </c>
      <c r="C66" s="235">
        <v>20</v>
      </c>
      <c r="D66" s="235">
        <f t="shared" si="0"/>
        <v>-1</v>
      </c>
      <c r="E66" s="106">
        <f t="shared" si="1"/>
        <v>-4.761904761904773</v>
      </c>
      <c r="F66" s="107">
        <f t="shared" si="2"/>
        <v>0.9225092250922509</v>
      </c>
      <c r="G66" s="235">
        <v>423</v>
      </c>
      <c r="H66" s="238">
        <v>398</v>
      </c>
      <c r="I66" s="238">
        <v>-25</v>
      </c>
      <c r="J66" s="255">
        <v>-5.910165484633566</v>
      </c>
      <c r="K66" s="256">
        <v>0.5772466206416429</v>
      </c>
      <c r="L66" s="235">
        <v>488889</v>
      </c>
      <c r="M66" s="238">
        <v>506232</v>
      </c>
      <c r="N66" s="238">
        <v>17343</v>
      </c>
      <c r="O66" s="255">
        <v>3.547431011947495</v>
      </c>
      <c r="P66" s="256">
        <v>0.177801604293572</v>
      </c>
    </row>
    <row r="67" spans="1:16" ht="13.5">
      <c r="A67" s="83" t="s">
        <v>101</v>
      </c>
      <c r="B67" s="235">
        <v>26</v>
      </c>
      <c r="C67" s="235">
        <v>20</v>
      </c>
      <c r="D67" s="235">
        <f t="shared" si="0"/>
        <v>-6</v>
      </c>
      <c r="E67" s="106">
        <f t="shared" si="1"/>
        <v>-23.076923076923066</v>
      </c>
      <c r="F67" s="107">
        <f t="shared" si="2"/>
        <v>0.9225092250922509</v>
      </c>
      <c r="G67" s="235">
        <v>313</v>
      </c>
      <c r="H67" s="238">
        <v>238</v>
      </c>
      <c r="I67" s="238">
        <v>-75</v>
      </c>
      <c r="J67" s="255">
        <v>-23.96166134185303</v>
      </c>
      <c r="K67" s="256">
        <v>0.3451876776701282</v>
      </c>
      <c r="L67" s="235">
        <v>275586</v>
      </c>
      <c r="M67" s="238">
        <v>212633</v>
      </c>
      <c r="N67" s="238">
        <v>-62953</v>
      </c>
      <c r="O67" s="255">
        <v>-22.84332295544766</v>
      </c>
      <c r="P67" s="256">
        <v>0.07468213887260207</v>
      </c>
    </row>
    <row r="68" spans="1:16" ht="13.5">
      <c r="A68" s="83"/>
      <c r="B68" s="235"/>
      <c r="C68" s="235"/>
      <c r="D68" s="235"/>
      <c r="E68" s="106"/>
      <c r="F68" s="107"/>
      <c r="G68" s="235"/>
      <c r="H68" s="235"/>
      <c r="I68" s="235"/>
      <c r="J68" s="106"/>
      <c r="K68" s="107"/>
      <c r="L68" s="235"/>
      <c r="M68" s="235"/>
      <c r="N68" s="235"/>
      <c r="O68" s="106"/>
      <c r="P68" s="107"/>
    </row>
    <row r="69" spans="1:18" ht="13.5">
      <c r="A69" s="83" t="s">
        <v>102</v>
      </c>
      <c r="B69" s="235">
        <f>SUM(B70:B77)</f>
        <v>89</v>
      </c>
      <c r="C69" s="235">
        <f>SUM(C70:C77)</f>
        <v>81</v>
      </c>
      <c r="D69" s="235">
        <f aca="true" t="shared" si="3" ref="D69:D77">C69-B69</f>
        <v>-8</v>
      </c>
      <c r="E69" s="106">
        <f aca="true" t="shared" si="4" ref="E69:E77">C69/B69*100-100</f>
        <v>-8.98876404494382</v>
      </c>
      <c r="F69" s="107">
        <f aca="true" t="shared" si="5" ref="F69:F77">C69/$C$8*100</f>
        <v>3.736162361623616</v>
      </c>
      <c r="G69" s="235">
        <f>SUM(G70:G77)</f>
        <v>2673</v>
      </c>
      <c r="H69" s="238">
        <v>2648</v>
      </c>
      <c r="I69" s="238">
        <v>-25</v>
      </c>
      <c r="J69" s="255">
        <v>-0.9352787130564906</v>
      </c>
      <c r="K69" s="256">
        <v>3.8405755061785696</v>
      </c>
      <c r="L69" s="235">
        <f>SUM(L70:L77)</f>
        <v>5623310</v>
      </c>
      <c r="M69" s="238">
        <v>5526133</v>
      </c>
      <c r="N69" s="238">
        <v>-97177</v>
      </c>
      <c r="O69" s="255">
        <v>-1.7281103122538184</v>
      </c>
      <c r="P69" s="256">
        <v>1.94091901132218</v>
      </c>
      <c r="R69" s="104"/>
    </row>
    <row r="70" spans="1:16" ht="13.5">
      <c r="A70" s="83" t="s">
        <v>103</v>
      </c>
      <c r="B70" s="235">
        <v>13</v>
      </c>
      <c r="C70" s="235">
        <v>13</v>
      </c>
      <c r="D70" s="235">
        <f t="shared" si="3"/>
        <v>0</v>
      </c>
      <c r="E70" s="106">
        <f t="shared" si="4"/>
        <v>0</v>
      </c>
      <c r="F70" s="107">
        <f t="shared" si="5"/>
        <v>0.5996309963099631</v>
      </c>
      <c r="G70" s="235">
        <v>351</v>
      </c>
      <c r="H70" s="238">
        <v>353</v>
      </c>
      <c r="I70" s="238">
        <v>2</v>
      </c>
      <c r="J70" s="255">
        <v>0.569800569800563</v>
      </c>
      <c r="K70" s="256">
        <v>0.5119800429309045</v>
      </c>
      <c r="L70" s="235">
        <v>507715</v>
      </c>
      <c r="M70" s="238">
        <v>493392</v>
      </c>
      <c r="N70" s="238">
        <v>-14323</v>
      </c>
      <c r="O70" s="255">
        <v>-2.8210708763774903</v>
      </c>
      <c r="P70" s="256">
        <v>0.17329186844295513</v>
      </c>
    </row>
    <row r="71" spans="1:16" ht="13.5">
      <c r="A71" s="83" t="s">
        <v>104</v>
      </c>
      <c r="B71" s="235">
        <v>34</v>
      </c>
      <c r="C71" s="235">
        <v>31</v>
      </c>
      <c r="D71" s="235">
        <f t="shared" si="3"/>
        <v>-3</v>
      </c>
      <c r="E71" s="106">
        <f t="shared" si="4"/>
        <v>-8.82352941176471</v>
      </c>
      <c r="F71" s="107">
        <f t="shared" si="5"/>
        <v>1.429889298892989</v>
      </c>
      <c r="G71" s="235">
        <v>1275</v>
      </c>
      <c r="H71" s="238">
        <v>1355</v>
      </c>
      <c r="I71" s="238">
        <v>80</v>
      </c>
      <c r="J71" s="255">
        <v>6.274509803921575</v>
      </c>
      <c r="K71" s="256">
        <v>1.965249173290016</v>
      </c>
      <c r="L71" s="235">
        <v>1573413</v>
      </c>
      <c r="M71" s="238">
        <v>1505127</v>
      </c>
      <c r="N71" s="238">
        <v>-68286</v>
      </c>
      <c r="O71" s="255">
        <v>-4.339992106331906</v>
      </c>
      <c r="P71" s="256">
        <v>0.5286390336161506</v>
      </c>
    </row>
    <row r="72" spans="1:16" ht="13.5">
      <c r="A72" s="83" t="s">
        <v>105</v>
      </c>
      <c r="B72" s="235">
        <v>4</v>
      </c>
      <c r="C72" s="235">
        <v>3</v>
      </c>
      <c r="D72" s="235">
        <f t="shared" si="3"/>
        <v>-1</v>
      </c>
      <c r="E72" s="106">
        <f t="shared" si="4"/>
        <v>-25</v>
      </c>
      <c r="F72" s="107">
        <f t="shared" si="5"/>
        <v>0.13837638376383762</v>
      </c>
      <c r="G72" s="235">
        <v>53</v>
      </c>
      <c r="H72" s="238">
        <v>20</v>
      </c>
      <c r="I72" s="238">
        <v>-33</v>
      </c>
      <c r="J72" s="255">
        <v>-62.264150943396224</v>
      </c>
      <c r="K72" s="256">
        <v>0.029007367871439347</v>
      </c>
      <c r="L72" s="235">
        <v>33968</v>
      </c>
      <c r="M72" s="238">
        <v>12676</v>
      </c>
      <c r="N72" s="238">
        <v>-21292</v>
      </c>
      <c r="O72" s="255">
        <v>-62.68252472915685</v>
      </c>
      <c r="P72" s="256">
        <v>0.00445213486311675</v>
      </c>
    </row>
    <row r="73" spans="1:16" ht="13.5">
      <c r="A73" s="83" t="s">
        <v>106</v>
      </c>
      <c r="B73" s="235">
        <v>8</v>
      </c>
      <c r="C73" s="235">
        <v>6</v>
      </c>
      <c r="D73" s="235">
        <f t="shared" si="3"/>
        <v>-2</v>
      </c>
      <c r="E73" s="106">
        <f t="shared" si="4"/>
        <v>-25</v>
      </c>
      <c r="F73" s="107">
        <f t="shared" si="5"/>
        <v>0.27675276752767525</v>
      </c>
      <c r="G73" s="235">
        <v>82</v>
      </c>
      <c r="H73" s="238">
        <v>50</v>
      </c>
      <c r="I73" s="238">
        <v>-32</v>
      </c>
      <c r="J73" s="255">
        <v>-39.02439024390244</v>
      </c>
      <c r="K73" s="256">
        <v>0.07251841967859836</v>
      </c>
      <c r="L73" s="235">
        <v>70800</v>
      </c>
      <c r="M73" s="238">
        <v>38116</v>
      </c>
      <c r="N73" s="238">
        <v>-32684</v>
      </c>
      <c r="O73" s="255">
        <v>-46.1638418079096</v>
      </c>
      <c r="P73" s="256">
        <v>0.013387312436301518</v>
      </c>
    </row>
    <row r="74" spans="1:16" ht="13.5">
      <c r="A74" s="83" t="s">
        <v>107</v>
      </c>
      <c r="B74" s="235">
        <v>5</v>
      </c>
      <c r="C74" s="235">
        <v>4</v>
      </c>
      <c r="D74" s="235">
        <f t="shared" si="3"/>
        <v>-1</v>
      </c>
      <c r="E74" s="106">
        <f t="shared" si="4"/>
        <v>-20</v>
      </c>
      <c r="F74" s="107">
        <f t="shared" si="5"/>
        <v>0.18450184501845018</v>
      </c>
      <c r="G74" s="235">
        <v>50</v>
      </c>
      <c r="H74" s="238">
        <v>24</v>
      </c>
      <c r="I74" s="238">
        <v>-26</v>
      </c>
      <c r="J74" s="255">
        <v>-52</v>
      </c>
      <c r="K74" s="256">
        <v>0.03480884144572721</v>
      </c>
      <c r="L74" s="235">
        <v>31835</v>
      </c>
      <c r="M74" s="238">
        <v>20628</v>
      </c>
      <c r="N74" s="238">
        <v>-11207</v>
      </c>
      <c r="O74" s="255">
        <v>-35.20339249253965</v>
      </c>
      <c r="P74" s="256">
        <v>0.007245080305804064</v>
      </c>
    </row>
    <row r="75" spans="1:16" ht="13.5">
      <c r="A75" s="83" t="s">
        <v>108</v>
      </c>
      <c r="B75" s="235">
        <v>8</v>
      </c>
      <c r="C75" s="235">
        <v>8</v>
      </c>
      <c r="D75" s="235">
        <f t="shared" si="3"/>
        <v>0</v>
      </c>
      <c r="E75" s="106">
        <f t="shared" si="4"/>
        <v>0</v>
      </c>
      <c r="F75" s="107">
        <f t="shared" si="5"/>
        <v>0.36900369003690037</v>
      </c>
      <c r="G75" s="235">
        <v>199</v>
      </c>
      <c r="H75" s="238">
        <v>179</v>
      </c>
      <c r="I75" s="238">
        <v>-20</v>
      </c>
      <c r="J75" s="255">
        <v>-10.050251256281399</v>
      </c>
      <c r="K75" s="256">
        <v>0.25961594244938213</v>
      </c>
      <c r="L75" s="235">
        <v>259370</v>
      </c>
      <c r="M75" s="238">
        <v>213897</v>
      </c>
      <c r="N75" s="238">
        <v>-45473</v>
      </c>
      <c r="O75" s="255">
        <v>-17.532097004279606</v>
      </c>
      <c r="P75" s="256">
        <v>0.07512608794699302</v>
      </c>
    </row>
    <row r="76" spans="1:16" ht="13.5">
      <c r="A76" s="83" t="s">
        <v>109</v>
      </c>
      <c r="B76" s="235">
        <v>8</v>
      </c>
      <c r="C76" s="235">
        <v>8</v>
      </c>
      <c r="D76" s="235">
        <f t="shared" si="3"/>
        <v>0</v>
      </c>
      <c r="E76" s="106">
        <f t="shared" si="4"/>
        <v>0</v>
      </c>
      <c r="F76" s="107">
        <f t="shared" si="5"/>
        <v>0.36900369003690037</v>
      </c>
      <c r="G76" s="235">
        <v>391</v>
      </c>
      <c r="H76" s="238">
        <v>397</v>
      </c>
      <c r="I76" s="238">
        <v>6</v>
      </c>
      <c r="J76" s="255">
        <v>1.5345268542199477</v>
      </c>
      <c r="K76" s="256">
        <v>0.575796252248071</v>
      </c>
      <c r="L76" s="235">
        <v>1601422</v>
      </c>
      <c r="M76" s="238">
        <v>1601669</v>
      </c>
      <c r="N76" s="238">
        <v>247</v>
      </c>
      <c r="O76" s="255">
        <v>0.015423792104769518</v>
      </c>
      <c r="P76" s="256">
        <v>0.5625470490748928</v>
      </c>
    </row>
    <row r="77" spans="1:16" ht="13.5">
      <c r="A77" s="83" t="s">
        <v>110</v>
      </c>
      <c r="B77" s="235">
        <v>9</v>
      </c>
      <c r="C77" s="235">
        <v>8</v>
      </c>
      <c r="D77" s="235">
        <f t="shared" si="3"/>
        <v>-1</v>
      </c>
      <c r="E77" s="106">
        <f t="shared" si="4"/>
        <v>-11.111111111111114</v>
      </c>
      <c r="F77" s="107">
        <f t="shared" si="5"/>
        <v>0.36900369003690037</v>
      </c>
      <c r="G77" s="235">
        <v>272</v>
      </c>
      <c r="H77" s="238">
        <v>270</v>
      </c>
      <c r="I77" s="238">
        <v>-2</v>
      </c>
      <c r="J77" s="255">
        <v>-0.735294117647058</v>
      </c>
      <c r="K77" s="256">
        <v>0.39159946626443115</v>
      </c>
      <c r="L77" s="235">
        <v>1544787</v>
      </c>
      <c r="M77" s="238">
        <v>1640628</v>
      </c>
      <c r="N77" s="238">
        <v>95841</v>
      </c>
      <c r="O77" s="255">
        <v>6.204156301159955</v>
      </c>
      <c r="P77" s="256">
        <v>0.5762304446359662</v>
      </c>
    </row>
    <row r="78" spans="1:16" ht="13.5">
      <c r="A78" s="83"/>
      <c r="B78" s="235"/>
      <c r="C78" s="235"/>
      <c r="D78" s="235"/>
      <c r="E78" s="106"/>
      <c r="F78" s="107"/>
      <c r="G78" s="235"/>
      <c r="H78" s="235"/>
      <c r="I78" s="235"/>
      <c r="J78" s="106"/>
      <c r="K78" s="107"/>
      <c r="L78" s="235"/>
      <c r="M78" s="235"/>
      <c r="N78" s="235"/>
      <c r="O78" s="106"/>
      <c r="P78" s="107"/>
    </row>
    <row r="79" spans="1:18" ht="13.5">
      <c r="A79" s="83" t="s">
        <v>111</v>
      </c>
      <c r="B79" s="235">
        <f>SUM(B80:B82)</f>
        <v>18</v>
      </c>
      <c r="C79" s="235">
        <f>SUM(C80:C82)</f>
        <v>17</v>
      </c>
      <c r="D79" s="235">
        <f>C79-B79</f>
        <v>-1</v>
      </c>
      <c r="E79" s="106">
        <f>C79/B79*100-100</f>
        <v>-5.555555555555557</v>
      </c>
      <c r="F79" s="107">
        <f>C79/$C$8*100</f>
        <v>0.7841328413284132</v>
      </c>
      <c r="G79" s="238">
        <f>SUM(G80:G82)</f>
        <v>286</v>
      </c>
      <c r="H79" s="238">
        <v>256</v>
      </c>
      <c r="I79" s="238">
        <v>-30</v>
      </c>
      <c r="J79" s="255">
        <v>-10.489510489510494</v>
      </c>
      <c r="K79" s="256">
        <v>0.37129430875442365</v>
      </c>
      <c r="L79" s="238">
        <f>SUM(L80:L82)</f>
        <v>357828</v>
      </c>
      <c r="M79" s="238">
        <v>326149</v>
      </c>
      <c r="N79" s="238">
        <v>-31679</v>
      </c>
      <c r="O79" s="255">
        <v>-8.85313614362208</v>
      </c>
      <c r="P79" s="256">
        <v>0.11455185653760373</v>
      </c>
      <c r="R79" s="104"/>
    </row>
    <row r="80" spans="1:16" ht="13.5">
      <c r="A80" s="83" t="s">
        <v>112</v>
      </c>
      <c r="B80" s="235">
        <v>9</v>
      </c>
      <c r="C80" s="235">
        <v>8</v>
      </c>
      <c r="D80" s="235">
        <f>C80-B80</f>
        <v>-1</v>
      </c>
      <c r="E80" s="106">
        <f>C80/B80*100-100</f>
        <v>-11.111111111111114</v>
      </c>
      <c r="F80" s="107">
        <f>C80/$C$8*100</f>
        <v>0.36900369003690037</v>
      </c>
      <c r="G80" s="235">
        <v>130</v>
      </c>
      <c r="H80" s="238">
        <v>112</v>
      </c>
      <c r="I80" s="238">
        <v>-18</v>
      </c>
      <c r="J80" s="255">
        <v>-13.84615384615384</v>
      </c>
      <c r="K80" s="256">
        <v>0.16244126008006032</v>
      </c>
      <c r="L80" s="235">
        <v>155828</v>
      </c>
      <c r="M80" s="238">
        <v>157256</v>
      </c>
      <c r="N80" s="238">
        <v>1428</v>
      </c>
      <c r="O80" s="255">
        <v>0.9163949996149512</v>
      </c>
      <c r="P80" s="256">
        <v>0.05523232250191603</v>
      </c>
    </row>
    <row r="81" spans="1:16" ht="13.5">
      <c r="A81" s="83" t="s">
        <v>113</v>
      </c>
      <c r="B81" s="235">
        <v>6</v>
      </c>
      <c r="C81" s="235">
        <v>7</v>
      </c>
      <c r="D81" s="235">
        <f>C81-B81</f>
        <v>1</v>
      </c>
      <c r="E81" s="106">
        <f>C81/B81*100-100</f>
        <v>16.66666666666667</v>
      </c>
      <c r="F81" s="107">
        <f>C81/$C$8*100</f>
        <v>0.32287822878228783</v>
      </c>
      <c r="G81" s="235">
        <v>71</v>
      </c>
      <c r="H81" s="238" t="s">
        <v>278</v>
      </c>
      <c r="I81" s="238" t="s">
        <v>278</v>
      </c>
      <c r="J81" s="255" t="s">
        <v>278</v>
      </c>
      <c r="K81" s="256" t="s">
        <v>278</v>
      </c>
      <c r="L81" s="235">
        <v>45801</v>
      </c>
      <c r="M81" s="238" t="s">
        <v>278</v>
      </c>
      <c r="N81" s="238" t="s">
        <v>278</v>
      </c>
      <c r="O81" s="255" t="s">
        <v>278</v>
      </c>
      <c r="P81" s="256" t="s">
        <v>278</v>
      </c>
    </row>
    <row r="82" spans="1:16" ht="13.5">
      <c r="A82" s="83" t="s">
        <v>114</v>
      </c>
      <c r="B82" s="235">
        <v>3</v>
      </c>
      <c r="C82" s="235">
        <v>2</v>
      </c>
      <c r="D82" s="235">
        <f>C82-B82</f>
        <v>-1</v>
      </c>
      <c r="E82" s="106">
        <f>C82/B82*100-100</f>
        <v>-33.33333333333334</v>
      </c>
      <c r="F82" s="107">
        <f>C82/$C$8*100</f>
        <v>0.09225092250922509</v>
      </c>
      <c r="G82" s="235">
        <v>85</v>
      </c>
      <c r="H82" s="238" t="s">
        <v>250</v>
      </c>
      <c r="I82" s="238" t="s">
        <v>250</v>
      </c>
      <c r="J82" s="255" t="s">
        <v>250</v>
      </c>
      <c r="K82" s="256" t="s">
        <v>250</v>
      </c>
      <c r="L82" s="235">
        <v>156199</v>
      </c>
      <c r="M82" s="238" t="s">
        <v>250</v>
      </c>
      <c r="N82" s="238" t="s">
        <v>250</v>
      </c>
      <c r="O82" s="255" t="s">
        <v>250</v>
      </c>
      <c r="P82" s="256" t="s">
        <v>250</v>
      </c>
    </row>
    <row r="83" spans="1:16" ht="13.5">
      <c r="A83" s="83"/>
      <c r="B83" s="235"/>
      <c r="C83" s="235"/>
      <c r="D83" s="235"/>
      <c r="E83" s="106"/>
      <c r="F83" s="107"/>
      <c r="G83" s="235"/>
      <c r="H83" s="235"/>
      <c r="I83" s="235"/>
      <c r="J83" s="106"/>
      <c r="K83" s="107"/>
      <c r="L83" s="235"/>
      <c r="M83" s="235"/>
      <c r="N83" s="235"/>
      <c r="O83" s="106"/>
      <c r="P83" s="107"/>
    </row>
    <row r="84" spans="1:18" ht="13.5">
      <c r="A84" s="83" t="s">
        <v>115</v>
      </c>
      <c r="B84" s="235">
        <f>SUM(B85:B86)</f>
        <v>62</v>
      </c>
      <c r="C84" s="235">
        <f>SUM(C85:C86)</f>
        <v>54</v>
      </c>
      <c r="D84" s="235">
        <f>C84-B84</f>
        <v>-8</v>
      </c>
      <c r="E84" s="106">
        <f>C84/B84*100-100</f>
        <v>-12.903225806451616</v>
      </c>
      <c r="F84" s="107">
        <f>C84/$C$8*100</f>
        <v>2.4907749077490773</v>
      </c>
      <c r="G84" s="235">
        <f>SUM(G85:G86)</f>
        <v>1272</v>
      </c>
      <c r="H84" s="238">
        <v>1129</v>
      </c>
      <c r="I84" s="238">
        <v>-143</v>
      </c>
      <c r="J84" s="255">
        <v>-11.242138364779876</v>
      </c>
      <c r="K84" s="256">
        <v>1.6374659163427512</v>
      </c>
      <c r="L84" s="235">
        <f>SUM(L85:L86)</f>
        <v>1197331</v>
      </c>
      <c r="M84" s="238">
        <v>1059313</v>
      </c>
      <c r="N84" s="238">
        <v>-138018</v>
      </c>
      <c r="O84" s="255">
        <v>-11.527138276717125</v>
      </c>
      <c r="P84" s="256">
        <v>0.3720577736078253</v>
      </c>
      <c r="R84" s="104"/>
    </row>
    <row r="85" spans="1:16" ht="13.5">
      <c r="A85" s="83" t="s">
        <v>116</v>
      </c>
      <c r="B85" s="235">
        <v>20</v>
      </c>
      <c r="C85" s="235">
        <v>16</v>
      </c>
      <c r="D85" s="235">
        <f>C85-B85</f>
        <v>-4</v>
      </c>
      <c r="E85" s="106">
        <f>C85/B85*100-100</f>
        <v>-20</v>
      </c>
      <c r="F85" s="107">
        <f>C85/$C$8*100</f>
        <v>0.7380073800738007</v>
      </c>
      <c r="G85" s="235">
        <v>375</v>
      </c>
      <c r="H85" s="238">
        <v>330</v>
      </c>
      <c r="I85" s="238">
        <v>-45</v>
      </c>
      <c r="J85" s="255">
        <v>-12</v>
      </c>
      <c r="K85" s="256">
        <v>0.4786215698787492</v>
      </c>
      <c r="L85" s="235">
        <v>418164</v>
      </c>
      <c r="M85" s="238">
        <v>394178</v>
      </c>
      <c r="N85" s="238">
        <v>-23986</v>
      </c>
      <c r="O85" s="255">
        <v>-5.7360270133249145</v>
      </c>
      <c r="P85" s="256">
        <v>0.13844537835860163</v>
      </c>
    </row>
    <row r="86" spans="1:16" ht="13.5">
      <c r="A86" s="83" t="s">
        <v>117</v>
      </c>
      <c r="B86" s="235">
        <v>42</v>
      </c>
      <c r="C86" s="235">
        <v>38</v>
      </c>
      <c r="D86" s="235">
        <f>C86-B86</f>
        <v>-4</v>
      </c>
      <c r="E86" s="106">
        <f>C86/B86*100-100</f>
        <v>-9.523809523809518</v>
      </c>
      <c r="F86" s="107">
        <f>C86/$C$8*100</f>
        <v>1.7527675276752765</v>
      </c>
      <c r="G86" s="235">
        <v>897</v>
      </c>
      <c r="H86" s="238">
        <v>799</v>
      </c>
      <c r="I86" s="238">
        <v>-98</v>
      </c>
      <c r="J86" s="255">
        <v>-10.925306577480484</v>
      </c>
      <c r="K86" s="256">
        <v>1.1588443464640017</v>
      </c>
      <c r="L86" s="235">
        <v>779167</v>
      </c>
      <c r="M86" s="238">
        <v>665135</v>
      </c>
      <c r="N86" s="238">
        <v>-114032</v>
      </c>
      <c r="O86" s="255">
        <v>-14.63511673363989</v>
      </c>
      <c r="P86" s="256">
        <v>0.23361239524922367</v>
      </c>
    </row>
    <row r="87" spans="1:16" ht="13.5">
      <c r="A87" s="83"/>
      <c r="B87" s="235"/>
      <c r="C87" s="235"/>
      <c r="D87" s="235"/>
      <c r="E87" s="106"/>
      <c r="F87" s="107"/>
      <c r="G87" s="235"/>
      <c r="H87" s="235"/>
      <c r="I87" s="235"/>
      <c r="J87" s="106"/>
      <c r="K87" s="107"/>
      <c r="L87" s="235"/>
      <c r="M87" s="235"/>
      <c r="N87" s="235"/>
      <c r="O87" s="106"/>
      <c r="P87" s="107"/>
    </row>
    <row r="88" spans="1:18" ht="13.5">
      <c r="A88" s="83" t="s">
        <v>118</v>
      </c>
      <c r="B88" s="235">
        <f>SUM(B89:B93)</f>
        <v>44</v>
      </c>
      <c r="C88" s="235">
        <f>SUM(C89:C93)</f>
        <v>43</v>
      </c>
      <c r="D88" s="235">
        <f aca="true" t="shared" si="6" ref="D88:D93">C88-B88</f>
        <v>-1</v>
      </c>
      <c r="E88" s="106">
        <f aca="true" t="shared" si="7" ref="E88:E93">C88/B88*100-100</f>
        <v>-2.2727272727272663</v>
      </c>
      <c r="F88" s="107">
        <f aca="true" t="shared" si="8" ref="F88:F93">C88/$C$8*100</f>
        <v>1.9833948339483394</v>
      </c>
      <c r="G88" s="235">
        <f>SUM(G89:G93)</f>
        <v>492</v>
      </c>
      <c r="H88" s="238">
        <v>445</v>
      </c>
      <c r="I88" s="238">
        <v>-47</v>
      </c>
      <c r="J88" s="255">
        <v>-9.552845528455293</v>
      </c>
      <c r="K88" s="256">
        <v>0.6454139351395254</v>
      </c>
      <c r="L88" s="235">
        <f>SUM(L89:L93)</f>
        <v>465350</v>
      </c>
      <c r="M88" s="238">
        <v>464750</v>
      </c>
      <c r="N88" s="238">
        <v>-600</v>
      </c>
      <c r="O88" s="255">
        <v>-0.12893521005695163</v>
      </c>
      <c r="P88" s="256">
        <v>0.16323206671138446</v>
      </c>
      <c r="R88" s="104"/>
    </row>
    <row r="89" spans="1:16" ht="13.5">
      <c r="A89" s="83" t="s">
        <v>119</v>
      </c>
      <c r="B89" s="235">
        <v>3</v>
      </c>
      <c r="C89" s="235">
        <v>4</v>
      </c>
      <c r="D89" s="235">
        <f t="shared" si="6"/>
        <v>1</v>
      </c>
      <c r="E89" s="106">
        <f t="shared" si="7"/>
        <v>33.333333333333314</v>
      </c>
      <c r="F89" s="107">
        <f t="shared" si="8"/>
        <v>0.18450184501845018</v>
      </c>
      <c r="G89" s="235">
        <v>18</v>
      </c>
      <c r="H89" s="238">
        <v>38</v>
      </c>
      <c r="I89" s="238">
        <v>20</v>
      </c>
      <c r="J89" s="255">
        <v>111.11111111111111</v>
      </c>
      <c r="K89" s="256">
        <v>0.05511399895573476</v>
      </c>
      <c r="L89" s="235">
        <v>6748</v>
      </c>
      <c r="M89" s="238">
        <v>12053</v>
      </c>
      <c r="N89" s="238">
        <v>5305</v>
      </c>
      <c r="O89" s="255">
        <v>78.6158861885003</v>
      </c>
      <c r="P89" s="256">
        <v>0.004233321355723113</v>
      </c>
    </row>
    <row r="90" spans="1:16" ht="13.5">
      <c r="A90" s="83" t="s">
        <v>120</v>
      </c>
      <c r="B90" s="235">
        <v>5</v>
      </c>
      <c r="C90" s="235">
        <v>4</v>
      </c>
      <c r="D90" s="235">
        <f t="shared" si="6"/>
        <v>-1</v>
      </c>
      <c r="E90" s="106">
        <f t="shared" si="7"/>
        <v>-20</v>
      </c>
      <c r="F90" s="107">
        <f t="shared" si="8"/>
        <v>0.18450184501845018</v>
      </c>
      <c r="G90" s="235">
        <v>74</v>
      </c>
      <c r="H90" s="238">
        <v>53</v>
      </c>
      <c r="I90" s="238">
        <v>-21</v>
      </c>
      <c r="J90" s="255">
        <v>-28.378378378378372</v>
      </c>
      <c r="K90" s="256">
        <v>0.07686952485931427</v>
      </c>
      <c r="L90" s="235">
        <v>129734</v>
      </c>
      <c r="M90" s="238">
        <v>101808</v>
      </c>
      <c r="N90" s="238">
        <v>-27926</v>
      </c>
      <c r="O90" s="255">
        <v>-21.52558311622242</v>
      </c>
      <c r="P90" s="256">
        <v>0.035757569118348854</v>
      </c>
    </row>
    <row r="91" spans="1:16" ht="13.5">
      <c r="A91" s="83" t="s">
        <v>121</v>
      </c>
      <c r="B91" s="235">
        <v>7</v>
      </c>
      <c r="C91" s="235">
        <v>7</v>
      </c>
      <c r="D91" s="235">
        <f t="shared" si="6"/>
        <v>0</v>
      </c>
      <c r="E91" s="106">
        <f t="shared" si="7"/>
        <v>0</v>
      </c>
      <c r="F91" s="107">
        <f t="shared" si="8"/>
        <v>0.32287822878228783</v>
      </c>
      <c r="G91" s="235">
        <v>104</v>
      </c>
      <c r="H91" s="238">
        <v>72</v>
      </c>
      <c r="I91" s="238">
        <v>-32</v>
      </c>
      <c r="J91" s="255">
        <v>-30.769230769230774</v>
      </c>
      <c r="K91" s="256">
        <v>0.10442652433718164</v>
      </c>
      <c r="L91" s="235">
        <v>90810</v>
      </c>
      <c r="M91" s="238">
        <v>58974</v>
      </c>
      <c r="N91" s="238">
        <v>-31836</v>
      </c>
      <c r="O91" s="255">
        <v>-35.05781301618765</v>
      </c>
      <c r="P91" s="256">
        <v>0.020713174614819124</v>
      </c>
    </row>
    <row r="92" spans="1:16" ht="13.5">
      <c r="A92" s="83" t="s">
        <v>122</v>
      </c>
      <c r="B92" s="235">
        <v>13</v>
      </c>
      <c r="C92" s="235">
        <v>11</v>
      </c>
      <c r="D92" s="235">
        <f t="shared" si="6"/>
        <v>-2</v>
      </c>
      <c r="E92" s="106">
        <f t="shared" si="7"/>
        <v>-15.384615384615387</v>
      </c>
      <c r="F92" s="107">
        <f t="shared" si="8"/>
        <v>0.507380073800738</v>
      </c>
      <c r="G92" s="235">
        <v>147</v>
      </c>
      <c r="H92" s="238">
        <v>136</v>
      </c>
      <c r="I92" s="238">
        <v>-11</v>
      </c>
      <c r="J92" s="255">
        <v>-7.482993197278915</v>
      </c>
      <c r="K92" s="256">
        <v>0.19725010152578754</v>
      </c>
      <c r="L92" s="235">
        <v>101919</v>
      </c>
      <c r="M92" s="238">
        <v>128773</v>
      </c>
      <c r="N92" s="238">
        <v>26854</v>
      </c>
      <c r="O92" s="255">
        <v>26.34837468970457</v>
      </c>
      <c r="P92" s="256">
        <v>0.04522836563017776</v>
      </c>
    </row>
    <row r="93" spans="1:16" ht="13.5">
      <c r="A93" s="83" t="s">
        <v>123</v>
      </c>
      <c r="B93" s="235">
        <v>16</v>
      </c>
      <c r="C93" s="235">
        <v>17</v>
      </c>
      <c r="D93" s="235">
        <f t="shared" si="6"/>
        <v>1</v>
      </c>
      <c r="E93" s="106">
        <f t="shared" si="7"/>
        <v>6.25</v>
      </c>
      <c r="F93" s="107">
        <f t="shared" si="8"/>
        <v>0.7841328413284132</v>
      </c>
      <c r="G93" s="235">
        <v>149</v>
      </c>
      <c r="H93" s="238">
        <v>146</v>
      </c>
      <c r="I93" s="238">
        <v>-3</v>
      </c>
      <c r="J93" s="255">
        <v>-2.0134228187919376</v>
      </c>
      <c r="K93" s="256">
        <v>0.21175378546150725</v>
      </c>
      <c r="L93" s="235">
        <v>136139</v>
      </c>
      <c r="M93" s="238">
        <v>163142</v>
      </c>
      <c r="N93" s="238">
        <v>27003</v>
      </c>
      <c r="O93" s="255">
        <v>19.83487465017373</v>
      </c>
      <c r="P93" s="256">
        <v>0.05729963599231563</v>
      </c>
    </row>
    <row r="94" spans="1:16" ht="13.5">
      <c r="A94" s="83"/>
      <c r="B94" s="235"/>
      <c r="C94" s="235"/>
      <c r="D94" s="235"/>
      <c r="E94" s="106"/>
      <c r="F94" s="107"/>
      <c r="G94" s="235"/>
      <c r="H94" s="235"/>
      <c r="I94" s="235"/>
      <c r="J94" s="106"/>
      <c r="K94" s="107"/>
      <c r="L94" s="235"/>
      <c r="M94" s="235"/>
      <c r="N94" s="235"/>
      <c r="O94" s="106"/>
      <c r="P94" s="107"/>
    </row>
    <row r="95" spans="1:18" ht="13.5">
      <c r="A95" s="83" t="s">
        <v>124</v>
      </c>
      <c r="B95" s="235">
        <f>SUM(B96:B99)</f>
        <v>49</v>
      </c>
      <c r="C95" s="235">
        <f>SUM(C96:C99)</f>
        <v>49</v>
      </c>
      <c r="D95" s="235">
        <f>C95-B95</f>
        <v>0</v>
      </c>
      <c r="E95" s="106">
        <f>C95/B95*100-100</f>
        <v>0</v>
      </c>
      <c r="F95" s="107">
        <f>C95/$C$8*100</f>
        <v>2.2601476014760147</v>
      </c>
      <c r="G95" s="235">
        <f>SUM(G96:G99)</f>
        <v>1370</v>
      </c>
      <c r="H95" s="238">
        <v>1322</v>
      </c>
      <c r="I95" s="238">
        <v>-48</v>
      </c>
      <c r="J95" s="255">
        <v>-3.5036496350364956</v>
      </c>
      <c r="K95" s="256">
        <v>1.9173870163021407</v>
      </c>
      <c r="L95" s="235">
        <f>SUM(L96:L99)</f>
        <v>2016798</v>
      </c>
      <c r="M95" s="238">
        <v>1874352</v>
      </c>
      <c r="N95" s="238">
        <v>-142446</v>
      </c>
      <c r="O95" s="255">
        <v>-7.0629780473800565</v>
      </c>
      <c r="P95" s="256">
        <v>0.6583202812364</v>
      </c>
      <c r="R95" s="104"/>
    </row>
    <row r="96" spans="1:16" ht="13.5">
      <c r="A96" s="83" t="s">
        <v>125</v>
      </c>
      <c r="B96" s="235">
        <v>18</v>
      </c>
      <c r="C96" s="235">
        <v>17</v>
      </c>
      <c r="D96" s="235">
        <f>C96-B96</f>
        <v>-1</v>
      </c>
      <c r="E96" s="106">
        <f>C96/B96*100-100</f>
        <v>-5.555555555555557</v>
      </c>
      <c r="F96" s="107">
        <f>C96/$C$8*100</f>
        <v>0.7841328413284132</v>
      </c>
      <c r="G96" s="235">
        <v>701</v>
      </c>
      <c r="H96" s="238">
        <v>699</v>
      </c>
      <c r="I96" s="238">
        <v>-2</v>
      </c>
      <c r="J96" s="255">
        <v>-0.28530670470755126</v>
      </c>
      <c r="K96" s="256">
        <v>1.0138075071068051</v>
      </c>
      <c r="L96" s="235">
        <v>1216785</v>
      </c>
      <c r="M96" s="238">
        <v>1142979</v>
      </c>
      <c r="N96" s="238">
        <v>-73806</v>
      </c>
      <c r="O96" s="255">
        <v>-6.065656627917022</v>
      </c>
      <c r="P96" s="256">
        <v>0.4014434090967434</v>
      </c>
    </row>
    <row r="97" spans="1:16" ht="13.5">
      <c r="A97" s="83" t="s">
        <v>126</v>
      </c>
      <c r="B97" s="235">
        <v>8</v>
      </c>
      <c r="C97" s="235">
        <v>8</v>
      </c>
      <c r="D97" s="235">
        <f>C97-B97</f>
        <v>0</v>
      </c>
      <c r="E97" s="106">
        <f>C97/B97*100-100</f>
        <v>0</v>
      </c>
      <c r="F97" s="107">
        <f>C97/$C$8*100</f>
        <v>0.36900369003690037</v>
      </c>
      <c r="G97" s="235">
        <v>165</v>
      </c>
      <c r="H97" s="238">
        <v>128</v>
      </c>
      <c r="I97" s="238">
        <v>-37</v>
      </c>
      <c r="J97" s="255">
        <v>-22.424242424242422</v>
      </c>
      <c r="K97" s="256">
        <v>0.18564715437721183</v>
      </c>
      <c r="L97" s="235">
        <v>120554</v>
      </c>
      <c r="M97" s="238">
        <v>87665</v>
      </c>
      <c r="N97" s="238">
        <v>-32889</v>
      </c>
      <c r="O97" s="255">
        <v>-27.281550176684306</v>
      </c>
      <c r="P97" s="256">
        <v>0.030790186397533125</v>
      </c>
    </row>
    <row r="98" spans="1:16" ht="13.5">
      <c r="A98" s="83" t="s">
        <v>261</v>
      </c>
      <c r="B98" s="235">
        <v>13</v>
      </c>
      <c r="C98" s="235">
        <v>13</v>
      </c>
      <c r="D98" s="235">
        <f>C98-B98</f>
        <v>0</v>
      </c>
      <c r="E98" s="106">
        <f>C98/B98*100-100</f>
        <v>0</v>
      </c>
      <c r="F98" s="107">
        <f>C98/$C$8*100</f>
        <v>0.5996309963099631</v>
      </c>
      <c r="G98" s="235">
        <v>362</v>
      </c>
      <c r="H98" s="238">
        <v>355</v>
      </c>
      <c r="I98" s="238">
        <v>-7</v>
      </c>
      <c r="J98" s="255">
        <v>-1.9337016574585704</v>
      </c>
      <c r="K98" s="256">
        <v>0.5148807797180484</v>
      </c>
      <c r="L98" s="235">
        <v>563141</v>
      </c>
      <c r="M98" s="238">
        <v>531426</v>
      </c>
      <c r="N98" s="238">
        <v>-31715</v>
      </c>
      <c r="O98" s="255">
        <v>-5.631804468152737</v>
      </c>
      <c r="P98" s="256">
        <v>0.1866503803855066</v>
      </c>
    </row>
    <row r="99" spans="1:16" ht="13.5">
      <c r="A99" s="83" t="s">
        <v>127</v>
      </c>
      <c r="B99" s="235">
        <v>10</v>
      </c>
      <c r="C99" s="235">
        <v>11</v>
      </c>
      <c r="D99" s="235">
        <f>C99-B99</f>
        <v>1</v>
      </c>
      <c r="E99" s="106">
        <f>C99/B99*100-100</f>
        <v>10.000000000000014</v>
      </c>
      <c r="F99" s="107">
        <f>C99/$C$8*100</f>
        <v>0.507380073800738</v>
      </c>
      <c r="G99" s="235">
        <v>142</v>
      </c>
      <c r="H99" s="238">
        <v>140</v>
      </c>
      <c r="I99" s="238">
        <v>-2</v>
      </c>
      <c r="J99" s="255">
        <v>-1.408450704225345</v>
      </c>
      <c r="K99" s="256">
        <v>0.20305157510007543</v>
      </c>
      <c r="L99" s="235">
        <v>116318</v>
      </c>
      <c r="M99" s="238">
        <v>112282</v>
      </c>
      <c r="N99" s="238">
        <v>-4036</v>
      </c>
      <c r="O99" s="255">
        <v>-3.4697983115252953</v>
      </c>
      <c r="P99" s="256">
        <v>0.039436305356616824</v>
      </c>
    </row>
    <row r="100" spans="1:16" ht="13.5">
      <c r="A100" s="83"/>
      <c r="B100" s="235"/>
      <c r="C100" s="235"/>
      <c r="D100" s="235"/>
      <c r="E100" s="106"/>
      <c r="F100" s="107"/>
      <c r="G100" s="235"/>
      <c r="H100" s="235"/>
      <c r="I100" s="235"/>
      <c r="J100" s="106"/>
      <c r="K100" s="107"/>
      <c r="L100" s="235"/>
      <c r="M100" s="235"/>
      <c r="N100" s="235"/>
      <c r="O100" s="106"/>
      <c r="P100" s="107"/>
    </row>
    <row r="101" spans="1:18" ht="13.5">
      <c r="A101" s="83" t="s">
        <v>128</v>
      </c>
      <c r="B101" s="235">
        <f>SUM(B102:B103)</f>
        <v>27</v>
      </c>
      <c r="C101" s="235">
        <f>SUM(C102:C103)</f>
        <v>25</v>
      </c>
      <c r="D101" s="235">
        <f>C101-B101</f>
        <v>-2</v>
      </c>
      <c r="E101" s="106">
        <f>C101/B101*100-100</f>
        <v>-7.407407407407405</v>
      </c>
      <c r="F101" s="107">
        <f>C101/$C$8*100</f>
        <v>1.1531365313653137</v>
      </c>
      <c r="G101" s="235">
        <f>SUM(G102:G103)</f>
        <v>690</v>
      </c>
      <c r="H101" s="238">
        <v>601</v>
      </c>
      <c r="I101" s="238">
        <v>-89</v>
      </c>
      <c r="J101" s="255">
        <v>-12.898550724637687</v>
      </c>
      <c r="K101" s="256">
        <v>0.8716714045367523</v>
      </c>
      <c r="L101" s="235">
        <f>SUM(L102:L103)</f>
        <v>1459642</v>
      </c>
      <c r="M101" s="238">
        <v>1135659</v>
      </c>
      <c r="N101" s="238">
        <v>-323983</v>
      </c>
      <c r="O101" s="255">
        <v>-22.196059033653455</v>
      </c>
      <c r="P101" s="256">
        <v>0.39887243819125157</v>
      </c>
      <c r="R101" s="104"/>
    </row>
    <row r="102" spans="1:16" ht="13.5">
      <c r="A102" s="83" t="s">
        <v>129</v>
      </c>
      <c r="B102" s="235">
        <v>14</v>
      </c>
      <c r="C102" s="235">
        <v>13</v>
      </c>
      <c r="D102" s="235">
        <f>C102-B102</f>
        <v>-1</v>
      </c>
      <c r="E102" s="106">
        <f>C102/B102*100-100</f>
        <v>-7.142857142857139</v>
      </c>
      <c r="F102" s="107">
        <f>C102/$C$8*100</f>
        <v>0.5996309963099631</v>
      </c>
      <c r="G102" s="235">
        <v>414</v>
      </c>
      <c r="H102" s="238">
        <v>360</v>
      </c>
      <c r="I102" s="238">
        <v>-54</v>
      </c>
      <c r="J102" s="255">
        <v>-13.043478260869563</v>
      </c>
      <c r="K102" s="256">
        <v>0.5221326216859082</v>
      </c>
      <c r="L102" s="235">
        <v>1157976</v>
      </c>
      <c r="M102" s="238">
        <v>875852</v>
      </c>
      <c r="N102" s="238">
        <v>-282124</v>
      </c>
      <c r="O102" s="255">
        <v>-24.36354466759242</v>
      </c>
      <c r="P102" s="256">
        <v>0.30762158599956857</v>
      </c>
    </row>
    <row r="103" spans="1:16" ht="13.5">
      <c r="A103" s="100" t="s">
        <v>130</v>
      </c>
      <c r="B103" s="237">
        <v>13</v>
      </c>
      <c r="C103" s="237">
        <v>12</v>
      </c>
      <c r="D103" s="237">
        <f>C103-B103</f>
        <v>-1</v>
      </c>
      <c r="E103" s="253">
        <f>C103/B103*100-100</f>
        <v>-7.692307692307693</v>
      </c>
      <c r="F103" s="254">
        <f>C103/$C$8*100</f>
        <v>0.5535055350553505</v>
      </c>
      <c r="G103" s="251">
        <v>276</v>
      </c>
      <c r="H103" s="239">
        <v>241</v>
      </c>
      <c r="I103" s="239">
        <v>-35</v>
      </c>
      <c r="J103" s="257">
        <v>-12.681159420289859</v>
      </c>
      <c r="K103" s="258">
        <v>0.3495387828508441</v>
      </c>
      <c r="L103" s="237">
        <v>301666</v>
      </c>
      <c r="M103" s="239">
        <v>259807</v>
      </c>
      <c r="N103" s="239">
        <v>-41859</v>
      </c>
      <c r="O103" s="257">
        <v>-13.875942267275732</v>
      </c>
      <c r="P103" s="258">
        <v>0.09125085219168298</v>
      </c>
    </row>
  </sheetData>
  <mergeCells count="6">
    <mergeCell ref="B4:F4"/>
    <mergeCell ref="G4:K4"/>
    <mergeCell ref="L4:P4"/>
    <mergeCell ref="B56:F56"/>
    <mergeCell ref="G56:K56"/>
    <mergeCell ref="L56:P56"/>
  </mergeCells>
  <printOptions/>
  <pageMargins left="0.7874015748031497" right="0.7874015748031497" top="0.984251968503937" bottom="0.3937007874015748" header="0.5118110236220472" footer="0.5118110236220472"/>
  <pageSetup horizontalDpi="300" verticalDpi="300" orientation="landscape" paperSize="9" scale="72" r:id="rId1"/>
  <rowBreaks count="2" manualBreakCount="2">
    <brk id="51" max="16" man="1"/>
    <brk id="104" max="16" man="1"/>
  </rowBreaks>
</worksheet>
</file>

<file path=xl/worksheets/sheet6.xml><?xml version="1.0" encoding="utf-8"?>
<worksheet xmlns="http://schemas.openxmlformats.org/spreadsheetml/2006/main" xmlns:r="http://schemas.openxmlformats.org/officeDocument/2006/relationships">
  <dimension ref="A1:P105"/>
  <sheetViews>
    <sheetView zoomScale="75" zoomScaleNormal="75" zoomScaleSheetLayoutView="75" workbookViewId="0" topLeftCell="A1">
      <selection activeCell="A1" sqref="A1"/>
    </sheetView>
  </sheetViews>
  <sheetFormatPr defaultColWidth="9.00390625" defaultRowHeight="13.5"/>
  <cols>
    <col min="1" max="1" width="12.75390625" style="57" customWidth="1"/>
    <col min="2" max="3" width="11.625" style="57" customWidth="1"/>
    <col min="4" max="4" width="11.125" style="57" customWidth="1"/>
    <col min="5" max="5" width="8.625" style="57" customWidth="1"/>
    <col min="6" max="6" width="9.375" style="57" customWidth="1"/>
    <col min="7" max="8" width="12.625" style="57" customWidth="1"/>
    <col min="9" max="9" width="11.625" style="57" customWidth="1"/>
    <col min="10" max="10" width="8.50390625" style="57" customWidth="1"/>
    <col min="11" max="11" width="9.375" style="57" customWidth="1"/>
    <col min="12" max="14" width="12.125" style="57" customWidth="1"/>
    <col min="15" max="15" width="8.625" style="57" customWidth="1"/>
    <col min="16" max="16" width="9.375" style="57" customWidth="1"/>
    <col min="17" max="17" width="2.50390625" style="57" customWidth="1"/>
    <col min="18" max="16384" width="9.00390625" style="57" customWidth="1"/>
  </cols>
  <sheetData>
    <row r="1" ht="13.5">
      <c r="A1" s="57" t="s">
        <v>131</v>
      </c>
    </row>
    <row r="3" ht="13.5">
      <c r="P3" s="112" t="s">
        <v>308</v>
      </c>
    </row>
    <row r="4" spans="1:16" ht="13.5">
      <c r="A4" s="113"/>
      <c r="B4" s="225" t="s">
        <v>132</v>
      </c>
      <c r="C4" s="194"/>
      <c r="D4" s="194"/>
      <c r="E4" s="194"/>
      <c r="F4" s="195"/>
      <c r="G4" s="225" t="s">
        <v>133</v>
      </c>
      <c r="H4" s="194"/>
      <c r="I4" s="194"/>
      <c r="J4" s="194"/>
      <c r="K4" s="195"/>
      <c r="L4" s="225" t="s">
        <v>134</v>
      </c>
      <c r="M4" s="194"/>
      <c r="N4" s="194"/>
      <c r="O4" s="194"/>
      <c r="P4" s="195"/>
    </row>
    <row r="5" spans="1:16" ht="13.5">
      <c r="A5" s="114" t="s">
        <v>49</v>
      </c>
      <c r="B5" s="115" t="s">
        <v>135</v>
      </c>
      <c r="C5" s="115" t="s">
        <v>263</v>
      </c>
      <c r="D5" s="47"/>
      <c r="E5" s="47"/>
      <c r="F5" s="116"/>
      <c r="G5" s="115" t="s">
        <v>135</v>
      </c>
      <c r="H5" s="115" t="s">
        <v>263</v>
      </c>
      <c r="I5" s="47"/>
      <c r="J5" s="47"/>
      <c r="K5" s="116"/>
      <c r="L5" s="115" t="s">
        <v>135</v>
      </c>
      <c r="M5" s="115" t="s">
        <v>263</v>
      </c>
      <c r="N5" s="47"/>
      <c r="O5" s="47"/>
      <c r="P5" s="117"/>
    </row>
    <row r="6" spans="1:16" ht="13.5">
      <c r="A6" s="118"/>
      <c r="B6" s="118"/>
      <c r="C6" s="119"/>
      <c r="D6" s="120" t="s">
        <v>54</v>
      </c>
      <c r="E6" s="120" t="s">
        <v>91</v>
      </c>
      <c r="F6" s="120" t="s">
        <v>92</v>
      </c>
      <c r="G6" s="118"/>
      <c r="H6" s="119"/>
      <c r="I6" s="120" t="s">
        <v>54</v>
      </c>
      <c r="J6" s="120" t="s">
        <v>91</v>
      </c>
      <c r="K6" s="120" t="s">
        <v>92</v>
      </c>
      <c r="L6" s="118"/>
      <c r="M6" s="119"/>
      <c r="N6" s="120" t="s">
        <v>54</v>
      </c>
      <c r="O6" s="120" t="s">
        <v>91</v>
      </c>
      <c r="P6" s="120" t="s">
        <v>92</v>
      </c>
    </row>
    <row r="7" spans="1:16" ht="13.5">
      <c r="A7" s="113"/>
      <c r="B7" s="41"/>
      <c r="C7" s="41"/>
      <c r="D7" s="41"/>
      <c r="E7" s="41"/>
      <c r="F7" s="122"/>
      <c r="G7" s="41"/>
      <c r="H7" s="41"/>
      <c r="I7" s="41"/>
      <c r="J7" s="41"/>
      <c r="K7" s="122"/>
      <c r="L7" s="41"/>
      <c r="M7" s="41"/>
      <c r="N7" s="41"/>
      <c r="O7" s="41"/>
      <c r="P7" s="122"/>
    </row>
    <row r="8" spans="1:16" ht="13.5">
      <c r="A8" s="123" t="s">
        <v>55</v>
      </c>
      <c r="B8" s="236">
        <v>28536367</v>
      </c>
      <c r="C8" s="236">
        <v>27574808</v>
      </c>
      <c r="D8" s="236">
        <v>-961559</v>
      </c>
      <c r="E8" s="263">
        <v>-3.3695915110707677</v>
      </c>
      <c r="F8" s="264">
        <v>100</v>
      </c>
      <c r="G8" s="236">
        <v>166127068</v>
      </c>
      <c r="H8" s="236">
        <v>161101063</v>
      </c>
      <c r="I8" s="236">
        <v>-5026005</v>
      </c>
      <c r="J8" s="263">
        <v>-3.025398004375783</v>
      </c>
      <c r="K8" s="264">
        <v>100</v>
      </c>
      <c r="L8" s="234">
        <v>282643037</v>
      </c>
      <c r="M8" s="234">
        <v>260093236</v>
      </c>
      <c r="N8" s="234">
        <v>-22549801</v>
      </c>
      <c r="O8" s="267">
        <v>-7.978190879685471</v>
      </c>
      <c r="P8" s="268">
        <v>100</v>
      </c>
    </row>
    <row r="9" spans="1:16" ht="13.5">
      <c r="A9" s="114"/>
      <c r="B9" s="259" t="s">
        <v>249</v>
      </c>
      <c r="C9" s="259" t="s">
        <v>249</v>
      </c>
      <c r="D9" s="234"/>
      <c r="E9" s="48"/>
      <c r="F9" s="233" t="s">
        <v>249</v>
      </c>
      <c r="G9" s="259" t="s">
        <v>249</v>
      </c>
      <c r="H9" s="259" t="s">
        <v>249</v>
      </c>
      <c r="I9" s="234"/>
      <c r="J9" s="48"/>
      <c r="K9" s="233" t="s">
        <v>249</v>
      </c>
      <c r="L9" s="259" t="s">
        <v>249</v>
      </c>
      <c r="M9" s="259"/>
      <c r="N9" s="234"/>
      <c r="O9" s="48"/>
      <c r="P9" s="233" t="s">
        <v>249</v>
      </c>
    </row>
    <row r="10" spans="1:16" ht="13.5">
      <c r="A10" s="123" t="s">
        <v>56</v>
      </c>
      <c r="B10" s="236">
        <v>21895338</v>
      </c>
      <c r="C10" s="236">
        <v>21184631</v>
      </c>
      <c r="D10" s="236">
        <v>-710707</v>
      </c>
      <c r="E10" s="263">
        <v>-3.245928425494048</v>
      </c>
      <c r="F10" s="264">
        <v>76.82603265995542</v>
      </c>
      <c r="G10" s="236">
        <v>117639095</v>
      </c>
      <c r="H10" s="236">
        <v>116308370</v>
      </c>
      <c r="I10" s="236">
        <v>-1330725</v>
      </c>
      <c r="J10" s="263">
        <v>-1.131192823270189</v>
      </c>
      <c r="K10" s="264">
        <v>72.19590475327901</v>
      </c>
      <c r="L10" s="234">
        <v>208267190</v>
      </c>
      <c r="M10" s="234">
        <v>194354751</v>
      </c>
      <c r="N10" s="234">
        <v>-13912439</v>
      </c>
      <c r="O10" s="267">
        <v>-6.680091568912033</v>
      </c>
      <c r="P10" s="268">
        <v>74.7250309116074</v>
      </c>
    </row>
    <row r="11" spans="1:16" ht="13.5">
      <c r="A11" s="123" t="s">
        <v>57</v>
      </c>
      <c r="B11" s="236">
        <v>6641029</v>
      </c>
      <c r="C11" s="236">
        <v>6390177</v>
      </c>
      <c r="D11" s="236">
        <v>-250852</v>
      </c>
      <c r="E11" s="263">
        <v>-3.7773061975787185</v>
      </c>
      <c r="F11" s="264">
        <v>23.17396734004458</v>
      </c>
      <c r="G11" s="236">
        <v>48487973</v>
      </c>
      <c r="H11" s="236">
        <v>44792693</v>
      </c>
      <c r="I11" s="236">
        <v>-3695280</v>
      </c>
      <c r="J11" s="263">
        <v>-7.62102387740564</v>
      </c>
      <c r="K11" s="264">
        <v>27.804095246721</v>
      </c>
      <c r="L11" s="234">
        <v>74375847</v>
      </c>
      <c r="M11" s="234">
        <v>65738485</v>
      </c>
      <c r="N11" s="234">
        <v>-8637362</v>
      </c>
      <c r="O11" s="267">
        <v>-11.613127578903402</v>
      </c>
      <c r="P11" s="268">
        <v>25.274969088392595</v>
      </c>
    </row>
    <row r="12" spans="1:16" ht="13.5">
      <c r="A12" s="114"/>
      <c r="B12" s="236"/>
      <c r="C12" s="234"/>
      <c r="D12" s="234"/>
      <c r="E12" s="48"/>
      <c r="F12" s="141"/>
      <c r="G12" s="234"/>
      <c r="H12" s="234"/>
      <c r="I12" s="234"/>
      <c r="J12" s="48"/>
      <c r="K12" s="141"/>
      <c r="L12" s="234"/>
      <c r="M12" s="234"/>
      <c r="N12" s="234"/>
      <c r="O12" s="48"/>
      <c r="P12" s="141"/>
    </row>
    <row r="13" spans="1:16" ht="13.5">
      <c r="A13" s="114" t="s">
        <v>58</v>
      </c>
      <c r="B13" s="236">
        <v>11783108</v>
      </c>
      <c r="C13" s="236">
        <v>11011684</v>
      </c>
      <c r="D13" s="236">
        <v>-771424</v>
      </c>
      <c r="E13" s="263">
        <v>-6.546863527008324</v>
      </c>
      <c r="F13" s="264">
        <v>39.93385556845944</v>
      </c>
      <c r="G13" s="236">
        <v>74107045</v>
      </c>
      <c r="H13" s="236">
        <v>77316673</v>
      </c>
      <c r="I13" s="236">
        <v>3209628</v>
      </c>
      <c r="J13" s="263">
        <v>4.3310700082563</v>
      </c>
      <c r="K13" s="264">
        <v>47.992652289327225</v>
      </c>
      <c r="L13" s="234">
        <v>132930366</v>
      </c>
      <c r="M13" s="234">
        <v>127071569</v>
      </c>
      <c r="N13" s="234">
        <v>-5858797</v>
      </c>
      <c r="O13" s="267">
        <v>-4.407418091363709</v>
      </c>
      <c r="P13" s="268">
        <v>48.85616056543662</v>
      </c>
    </row>
    <row r="14" spans="1:16" ht="13.5">
      <c r="A14" s="114" t="s">
        <v>59</v>
      </c>
      <c r="B14" s="236">
        <v>471434</v>
      </c>
      <c r="C14" s="236">
        <v>397297</v>
      </c>
      <c r="D14" s="236">
        <v>-74137</v>
      </c>
      <c r="E14" s="263">
        <v>-15.72584921749386</v>
      </c>
      <c r="F14" s="264">
        <v>1.4407969767187498</v>
      </c>
      <c r="G14" s="236">
        <v>706861</v>
      </c>
      <c r="H14" s="236">
        <v>629406</v>
      </c>
      <c r="I14" s="236">
        <v>-77455</v>
      </c>
      <c r="J14" s="263">
        <v>-10.957599867583584</v>
      </c>
      <c r="K14" s="264">
        <v>0.39069015950565145</v>
      </c>
      <c r="L14" s="234">
        <v>554375</v>
      </c>
      <c r="M14" s="234">
        <v>489777</v>
      </c>
      <c r="N14" s="234">
        <v>-64598</v>
      </c>
      <c r="O14" s="267">
        <v>-11.652401352874861</v>
      </c>
      <c r="P14" s="268">
        <v>0.1883082418952256</v>
      </c>
    </row>
    <row r="15" spans="1:16" ht="13.5">
      <c r="A15" s="114" t="s">
        <v>60</v>
      </c>
      <c r="B15" s="236">
        <v>2373214</v>
      </c>
      <c r="C15" s="236">
        <v>2247909</v>
      </c>
      <c r="D15" s="236">
        <v>-125305</v>
      </c>
      <c r="E15" s="263">
        <v>-5.279970537844459</v>
      </c>
      <c r="F15" s="264">
        <v>8.15203862888184</v>
      </c>
      <c r="G15" s="236">
        <v>7914590</v>
      </c>
      <c r="H15" s="236">
        <v>6525545</v>
      </c>
      <c r="I15" s="236">
        <v>-1389045</v>
      </c>
      <c r="J15" s="263">
        <v>-17.55043533524794</v>
      </c>
      <c r="K15" s="264">
        <v>4.050590901439303</v>
      </c>
      <c r="L15" s="234">
        <v>11955599</v>
      </c>
      <c r="M15" s="234">
        <v>11067706</v>
      </c>
      <c r="N15" s="234">
        <v>-887893</v>
      </c>
      <c r="O15" s="267">
        <v>-7.426587325319289</v>
      </c>
      <c r="P15" s="268">
        <v>4.255284055137828</v>
      </c>
    </row>
    <row r="16" spans="1:16" ht="13.5">
      <c r="A16" s="114" t="s">
        <v>61</v>
      </c>
      <c r="B16" s="236">
        <v>1534716</v>
      </c>
      <c r="C16" s="236">
        <v>1452542</v>
      </c>
      <c r="D16" s="236">
        <v>-82174</v>
      </c>
      <c r="E16" s="263">
        <v>-5.354345690016915</v>
      </c>
      <c r="F16" s="264">
        <v>5.2676413920996294</v>
      </c>
      <c r="G16" s="236">
        <v>5003497</v>
      </c>
      <c r="H16" s="236">
        <v>4809239</v>
      </c>
      <c r="I16" s="236">
        <v>-194258</v>
      </c>
      <c r="J16" s="263">
        <v>-3.882444618234007</v>
      </c>
      <c r="K16" s="264">
        <v>2.9852310782083418</v>
      </c>
      <c r="L16" s="234">
        <v>8540912</v>
      </c>
      <c r="M16" s="234">
        <v>7726832</v>
      </c>
      <c r="N16" s="234">
        <v>-814080</v>
      </c>
      <c r="O16" s="267">
        <v>-9.531534805650736</v>
      </c>
      <c r="P16" s="268">
        <v>2.9707931351202075</v>
      </c>
    </row>
    <row r="17" spans="1:16" ht="13.5">
      <c r="A17" s="114" t="s">
        <v>62</v>
      </c>
      <c r="B17" s="236">
        <v>1022134</v>
      </c>
      <c r="C17" s="236">
        <v>1013314</v>
      </c>
      <c r="D17" s="236">
        <v>-8820</v>
      </c>
      <c r="E17" s="263">
        <v>-0.8629005590265073</v>
      </c>
      <c r="F17" s="264">
        <v>3.6747817065489627</v>
      </c>
      <c r="G17" s="236">
        <v>3124643</v>
      </c>
      <c r="H17" s="236">
        <v>3201910</v>
      </c>
      <c r="I17" s="236">
        <v>77267</v>
      </c>
      <c r="J17" s="263">
        <v>2.4728264956988686</v>
      </c>
      <c r="K17" s="264">
        <v>1.9875163703916714</v>
      </c>
      <c r="L17" s="234">
        <v>5168839</v>
      </c>
      <c r="M17" s="234">
        <v>4848698</v>
      </c>
      <c r="N17" s="234">
        <v>-320141</v>
      </c>
      <c r="O17" s="267">
        <v>-6.193673279434705</v>
      </c>
      <c r="P17" s="268">
        <v>1.8642153385334481</v>
      </c>
    </row>
    <row r="18" spans="1:16" ht="13.5">
      <c r="A18" s="114" t="s">
        <v>63</v>
      </c>
      <c r="B18" s="236">
        <v>981856</v>
      </c>
      <c r="C18" s="236">
        <v>1030149</v>
      </c>
      <c r="D18" s="236">
        <v>48293</v>
      </c>
      <c r="E18" s="263">
        <v>4.918542026529348</v>
      </c>
      <c r="F18" s="264">
        <v>3.7358338088881706</v>
      </c>
      <c r="G18" s="236">
        <v>4921302</v>
      </c>
      <c r="H18" s="236">
        <v>4548640</v>
      </c>
      <c r="I18" s="236">
        <v>-372662</v>
      </c>
      <c r="J18" s="263">
        <v>-7.572426971561591</v>
      </c>
      <c r="K18" s="264">
        <v>2.8234698861049723</v>
      </c>
      <c r="L18" s="234">
        <v>14790534</v>
      </c>
      <c r="M18" s="234">
        <v>12550467</v>
      </c>
      <c r="N18" s="234">
        <v>-2240067</v>
      </c>
      <c r="O18" s="267">
        <v>-15.14527467365275</v>
      </c>
      <c r="P18" s="268">
        <v>4.825372313795965</v>
      </c>
    </row>
    <row r="19" spans="1:16" ht="13.5">
      <c r="A19" s="114" t="s">
        <v>64</v>
      </c>
      <c r="B19" s="236">
        <v>390031</v>
      </c>
      <c r="C19" s="236">
        <v>381347</v>
      </c>
      <c r="D19" s="236">
        <v>-8684</v>
      </c>
      <c r="E19" s="263">
        <v>-2.2264896892811086</v>
      </c>
      <c r="F19" s="264">
        <v>1.3829543255568633</v>
      </c>
      <c r="G19" s="236">
        <v>1256236</v>
      </c>
      <c r="H19" s="236">
        <v>1277583</v>
      </c>
      <c r="I19" s="236">
        <v>21347</v>
      </c>
      <c r="J19" s="263">
        <v>1.6992826188709766</v>
      </c>
      <c r="K19" s="264">
        <v>0.7930320112164623</v>
      </c>
      <c r="L19" s="234">
        <v>3659065</v>
      </c>
      <c r="M19" s="234">
        <v>3769598</v>
      </c>
      <c r="N19" s="234">
        <v>110533</v>
      </c>
      <c r="O19" s="267">
        <v>3.0207990292602034</v>
      </c>
      <c r="P19" s="268">
        <v>1.449325656434987</v>
      </c>
    </row>
    <row r="20" spans="1:16" ht="13.5">
      <c r="A20" s="114" t="s">
        <v>65</v>
      </c>
      <c r="B20" s="236">
        <v>331724</v>
      </c>
      <c r="C20" s="236">
        <v>291820</v>
      </c>
      <c r="D20" s="236">
        <v>-39904</v>
      </c>
      <c r="E20" s="263">
        <v>-12.029277351050874</v>
      </c>
      <c r="F20" s="264">
        <v>1.0582847938596707</v>
      </c>
      <c r="G20" s="236">
        <v>3059537</v>
      </c>
      <c r="H20" s="236">
        <v>2141657</v>
      </c>
      <c r="I20" s="236">
        <v>-917880</v>
      </c>
      <c r="J20" s="263">
        <v>-30.000617740527407</v>
      </c>
      <c r="K20" s="264">
        <v>1.329387255501846</v>
      </c>
      <c r="L20" s="234">
        <v>3318984</v>
      </c>
      <c r="M20" s="234">
        <v>2473442</v>
      </c>
      <c r="N20" s="234">
        <v>-845542</v>
      </c>
      <c r="O20" s="267">
        <v>-25.47592877820442</v>
      </c>
      <c r="P20" s="268">
        <v>0.9509828237132626</v>
      </c>
    </row>
    <row r="21" spans="1:16" ht="13.5">
      <c r="A21" s="114" t="s">
        <v>66</v>
      </c>
      <c r="B21" s="236">
        <v>388801</v>
      </c>
      <c r="C21" s="236">
        <v>416382</v>
      </c>
      <c r="D21" s="236">
        <v>27581</v>
      </c>
      <c r="E21" s="263">
        <v>7.093860355297441</v>
      </c>
      <c r="F21" s="264">
        <v>1.510008700695214</v>
      </c>
      <c r="G21" s="236">
        <v>1065533</v>
      </c>
      <c r="H21" s="236">
        <v>1140901</v>
      </c>
      <c r="I21" s="236">
        <v>75368</v>
      </c>
      <c r="J21" s="263">
        <v>7.073267557175611</v>
      </c>
      <c r="K21" s="264">
        <v>0.7081896163528107</v>
      </c>
      <c r="L21" s="234">
        <v>1291103</v>
      </c>
      <c r="M21" s="234">
        <v>1479359</v>
      </c>
      <c r="N21" s="234">
        <v>188256</v>
      </c>
      <c r="O21" s="267">
        <v>14.581021033953135</v>
      </c>
      <c r="P21" s="268">
        <v>0.5687802661657837</v>
      </c>
    </row>
    <row r="22" spans="1:16" ht="13.5">
      <c r="A22" s="114" t="s">
        <v>67</v>
      </c>
      <c r="B22" s="236">
        <v>835243</v>
      </c>
      <c r="C22" s="236">
        <v>1036758</v>
      </c>
      <c r="D22" s="236">
        <v>201515</v>
      </c>
      <c r="E22" s="263">
        <v>24.126511685820773</v>
      </c>
      <c r="F22" s="264">
        <v>3.759801337510673</v>
      </c>
      <c r="G22" s="236">
        <v>10113805</v>
      </c>
      <c r="H22" s="236">
        <v>7521972</v>
      </c>
      <c r="I22" s="236">
        <v>-2591833</v>
      </c>
      <c r="J22" s="263">
        <v>-25.62668550560348</v>
      </c>
      <c r="K22" s="264">
        <v>4.669101407481092</v>
      </c>
      <c r="L22" s="234">
        <v>12985256</v>
      </c>
      <c r="M22" s="234">
        <v>9632223</v>
      </c>
      <c r="N22" s="234">
        <v>-3353033</v>
      </c>
      <c r="O22" s="267">
        <v>-25.821847486102698</v>
      </c>
      <c r="P22" s="268">
        <v>3.7033731242438</v>
      </c>
    </row>
    <row r="23" spans="1:16" ht="13.5">
      <c r="A23" s="114" t="s">
        <v>68</v>
      </c>
      <c r="B23" s="236">
        <v>1783077</v>
      </c>
      <c r="C23" s="236">
        <v>1905429</v>
      </c>
      <c r="D23" s="236">
        <v>122352</v>
      </c>
      <c r="E23" s="263">
        <v>6.861846123302582</v>
      </c>
      <c r="F23" s="264">
        <v>6.910035420736202</v>
      </c>
      <c r="G23" s="236">
        <v>6366046</v>
      </c>
      <c r="H23" s="236">
        <v>7194844</v>
      </c>
      <c r="I23" s="236">
        <v>828798</v>
      </c>
      <c r="J23" s="263">
        <v>13.019038819386477</v>
      </c>
      <c r="K23" s="264">
        <v>4.466043777749623</v>
      </c>
      <c r="L23" s="234">
        <v>13072157</v>
      </c>
      <c r="M23" s="234">
        <v>13245080</v>
      </c>
      <c r="N23" s="234">
        <v>172923</v>
      </c>
      <c r="O23" s="267">
        <v>1.3228344794206492</v>
      </c>
      <c r="P23" s="268">
        <v>5.092435391130278</v>
      </c>
    </row>
    <row r="24" spans="1:16" ht="13.5">
      <c r="A24" s="114"/>
      <c r="B24" s="236"/>
      <c r="C24" s="234"/>
      <c r="D24" s="234"/>
      <c r="E24" s="48"/>
      <c r="F24" s="141"/>
      <c r="G24" s="234"/>
      <c r="H24" s="234"/>
      <c r="I24" s="234"/>
      <c r="J24" s="48"/>
      <c r="K24" s="141"/>
      <c r="L24" s="234"/>
      <c r="M24" s="234"/>
      <c r="N24" s="234"/>
      <c r="O24" s="48"/>
      <c r="P24" s="141"/>
    </row>
    <row r="25" spans="1:16" ht="13.5">
      <c r="A25" s="114" t="s">
        <v>69</v>
      </c>
      <c r="B25" s="236">
        <v>107069</v>
      </c>
      <c r="C25" s="236">
        <v>102030</v>
      </c>
      <c r="D25" s="236">
        <v>-5039</v>
      </c>
      <c r="E25" s="263">
        <v>-4.706310883635786</v>
      </c>
      <c r="F25" s="264">
        <v>0.3700116425108019</v>
      </c>
      <c r="G25" s="236">
        <v>196316</v>
      </c>
      <c r="H25" s="236">
        <v>196048</v>
      </c>
      <c r="I25" s="236">
        <v>-268</v>
      </c>
      <c r="J25" s="263">
        <v>-0.13651459891195827</v>
      </c>
      <c r="K25" s="264">
        <v>0.12169255518816782</v>
      </c>
      <c r="L25" s="234">
        <v>218552</v>
      </c>
      <c r="M25" s="236">
        <v>208828</v>
      </c>
      <c r="N25" s="236">
        <v>-9724</v>
      </c>
      <c r="O25" s="263">
        <v>-4.449284380833845</v>
      </c>
      <c r="P25" s="264">
        <v>0.08028966966292042</v>
      </c>
    </row>
    <row r="26" spans="1:16" ht="13.5">
      <c r="A26" s="114" t="s">
        <v>70</v>
      </c>
      <c r="B26" s="236" t="s">
        <v>250</v>
      </c>
      <c r="C26" s="236" t="s">
        <v>250</v>
      </c>
      <c r="D26" s="236" t="s">
        <v>250</v>
      </c>
      <c r="E26" s="263" t="s">
        <v>250</v>
      </c>
      <c r="F26" s="264" t="s">
        <v>250</v>
      </c>
      <c r="G26" s="236" t="s">
        <v>250</v>
      </c>
      <c r="H26" s="236" t="s">
        <v>250</v>
      </c>
      <c r="I26" s="236" t="s">
        <v>250</v>
      </c>
      <c r="J26" s="263" t="s">
        <v>250</v>
      </c>
      <c r="K26" s="264" t="s">
        <v>250</v>
      </c>
      <c r="L26" s="234">
        <v>0</v>
      </c>
      <c r="M26" s="236">
        <v>0</v>
      </c>
      <c r="N26" s="236">
        <v>0</v>
      </c>
      <c r="O26" s="263" t="s">
        <v>313</v>
      </c>
      <c r="P26" s="264">
        <v>0</v>
      </c>
    </row>
    <row r="27" spans="1:16" ht="13.5">
      <c r="A27" s="114" t="s">
        <v>71</v>
      </c>
      <c r="B27" s="236">
        <v>52987</v>
      </c>
      <c r="C27" s="236">
        <v>50558</v>
      </c>
      <c r="D27" s="236">
        <v>-2429</v>
      </c>
      <c r="E27" s="263">
        <v>-4.584143280427274</v>
      </c>
      <c r="F27" s="264">
        <v>0.18334851143841147</v>
      </c>
      <c r="G27" s="236">
        <v>110663</v>
      </c>
      <c r="H27" s="236">
        <v>116424</v>
      </c>
      <c r="I27" s="236">
        <v>5761</v>
      </c>
      <c r="J27" s="263">
        <v>5.2058953760516165</v>
      </c>
      <c r="K27" s="264">
        <v>0.07226767957452894</v>
      </c>
      <c r="L27" s="234">
        <v>113830</v>
      </c>
      <c r="M27" s="236" t="s">
        <v>250</v>
      </c>
      <c r="N27" s="236" t="s">
        <v>250</v>
      </c>
      <c r="O27" s="263" t="s">
        <v>250</v>
      </c>
      <c r="P27" s="264" t="s">
        <v>250</v>
      </c>
    </row>
    <row r="28" spans="1:16" ht="13.5">
      <c r="A28" s="114" t="s">
        <v>72</v>
      </c>
      <c r="B28" s="236" t="s">
        <v>250</v>
      </c>
      <c r="C28" s="236" t="s">
        <v>250</v>
      </c>
      <c r="D28" s="236" t="s">
        <v>250</v>
      </c>
      <c r="E28" s="263" t="s">
        <v>250</v>
      </c>
      <c r="F28" s="264" t="s">
        <v>250</v>
      </c>
      <c r="G28" s="236" t="s">
        <v>250</v>
      </c>
      <c r="H28" s="236" t="s">
        <v>250</v>
      </c>
      <c r="I28" s="236" t="s">
        <v>250</v>
      </c>
      <c r="J28" s="263" t="s">
        <v>250</v>
      </c>
      <c r="K28" s="264" t="s">
        <v>250</v>
      </c>
      <c r="L28" s="234">
        <v>104722</v>
      </c>
      <c r="M28" s="238" t="s">
        <v>278</v>
      </c>
      <c r="N28" s="238" t="s">
        <v>278</v>
      </c>
      <c r="O28" s="246" t="s">
        <v>278</v>
      </c>
      <c r="P28" s="247" t="s">
        <v>278</v>
      </c>
    </row>
    <row r="29" spans="1:16" ht="13.5">
      <c r="A29" s="114"/>
      <c r="B29" s="236"/>
      <c r="C29" s="234"/>
      <c r="D29" s="234"/>
      <c r="E29" s="48"/>
      <c r="F29" s="141"/>
      <c r="G29" s="234"/>
      <c r="H29" s="234"/>
      <c r="I29" s="234"/>
      <c r="J29" s="48"/>
      <c r="K29" s="141"/>
      <c r="L29" s="234"/>
      <c r="M29" s="234"/>
      <c r="N29" s="234"/>
      <c r="O29" s="48"/>
      <c r="P29" s="141"/>
    </row>
    <row r="30" spans="1:16" ht="13.5">
      <c r="A30" s="114" t="s">
        <v>73</v>
      </c>
      <c r="B30" s="236">
        <v>1449515</v>
      </c>
      <c r="C30" s="236">
        <v>1413847</v>
      </c>
      <c r="D30" s="236">
        <v>-35668</v>
      </c>
      <c r="E30" s="263">
        <v>-2.460685125714463</v>
      </c>
      <c r="F30" s="264">
        <v>5.127314032431341</v>
      </c>
      <c r="G30" s="236">
        <v>21409229</v>
      </c>
      <c r="H30" s="236">
        <v>19634200</v>
      </c>
      <c r="I30" s="236">
        <v>-1775029</v>
      </c>
      <c r="J30" s="263">
        <v>-8.290952467274744</v>
      </c>
      <c r="K30" s="264">
        <v>12.187504932850754</v>
      </c>
      <c r="L30" s="236">
        <v>24600807</v>
      </c>
      <c r="M30" s="236">
        <v>25951985</v>
      </c>
      <c r="N30" s="236">
        <v>1351178</v>
      </c>
      <c r="O30" s="263">
        <v>5.492413317985864</v>
      </c>
      <c r="P30" s="264">
        <v>9.977954597788925</v>
      </c>
    </row>
    <row r="31" spans="1:16" ht="13.5">
      <c r="A31" s="114" t="s">
        <v>74</v>
      </c>
      <c r="B31" s="236">
        <v>85224</v>
      </c>
      <c r="C31" s="236">
        <v>83288</v>
      </c>
      <c r="D31" s="236">
        <v>-1936</v>
      </c>
      <c r="E31" s="263">
        <v>-2.271660565099033</v>
      </c>
      <c r="F31" s="264">
        <v>0.302043807521706</v>
      </c>
      <c r="G31" s="236">
        <v>161921</v>
      </c>
      <c r="H31" s="236">
        <v>136069</v>
      </c>
      <c r="I31" s="236">
        <v>-25852</v>
      </c>
      <c r="J31" s="263">
        <v>-15.965810487830485</v>
      </c>
      <c r="K31" s="264">
        <v>0.08446188837375952</v>
      </c>
      <c r="L31" s="238" t="s">
        <v>278</v>
      </c>
      <c r="M31" s="238" t="s">
        <v>278</v>
      </c>
      <c r="N31" s="238" t="s">
        <v>278</v>
      </c>
      <c r="O31" s="246" t="s">
        <v>278</v>
      </c>
      <c r="P31" s="247" t="s">
        <v>278</v>
      </c>
    </row>
    <row r="32" spans="1:16" ht="13.5">
      <c r="A32" s="114" t="s">
        <v>75</v>
      </c>
      <c r="B32" s="236">
        <v>11559</v>
      </c>
      <c r="C32" s="236">
        <v>10874</v>
      </c>
      <c r="D32" s="236">
        <v>-685</v>
      </c>
      <c r="E32" s="263">
        <v>-5.92611817631283</v>
      </c>
      <c r="F32" s="264">
        <v>0.03943454474823542</v>
      </c>
      <c r="G32" s="236">
        <v>10679</v>
      </c>
      <c r="H32" s="236">
        <v>7871</v>
      </c>
      <c r="I32" s="236">
        <v>-2808</v>
      </c>
      <c r="J32" s="263">
        <v>-26.294596872366327</v>
      </c>
      <c r="K32" s="264">
        <v>0.004885752988482764</v>
      </c>
      <c r="L32" s="236" t="s">
        <v>250</v>
      </c>
      <c r="M32" s="236" t="s">
        <v>250</v>
      </c>
      <c r="N32" s="236" t="s">
        <v>250</v>
      </c>
      <c r="O32" s="263" t="s">
        <v>250</v>
      </c>
      <c r="P32" s="264" t="s">
        <v>250</v>
      </c>
    </row>
    <row r="33" spans="1:16" ht="13.5">
      <c r="A33" s="114" t="s">
        <v>76</v>
      </c>
      <c r="B33" s="236">
        <v>472589</v>
      </c>
      <c r="C33" s="236">
        <v>489530</v>
      </c>
      <c r="D33" s="236">
        <v>16941</v>
      </c>
      <c r="E33" s="263">
        <v>3.584721607993415</v>
      </c>
      <c r="F33" s="264">
        <v>1.7752798133716834</v>
      </c>
      <c r="G33" s="236">
        <v>11290570</v>
      </c>
      <c r="H33" s="236">
        <v>7010887</v>
      </c>
      <c r="I33" s="236">
        <v>-4279683</v>
      </c>
      <c r="J33" s="263">
        <v>-37.90493305475277</v>
      </c>
      <c r="K33" s="264">
        <v>4.351856449265018</v>
      </c>
      <c r="L33" s="236">
        <v>12612264</v>
      </c>
      <c r="M33" s="236">
        <v>10899211</v>
      </c>
      <c r="N33" s="236">
        <v>-1713053</v>
      </c>
      <c r="O33" s="263">
        <v>-13.582438490028437</v>
      </c>
      <c r="P33" s="264">
        <v>4.190501516925262</v>
      </c>
    </row>
    <row r="34" spans="1:16" ht="13.5">
      <c r="A34" s="114" t="s">
        <v>77</v>
      </c>
      <c r="B34" s="236">
        <v>217442</v>
      </c>
      <c r="C34" s="236">
        <v>211570</v>
      </c>
      <c r="D34" s="236">
        <v>-5872</v>
      </c>
      <c r="E34" s="263">
        <v>-2.7004902456747084</v>
      </c>
      <c r="F34" s="264">
        <v>0.767258288797514</v>
      </c>
      <c r="G34" s="236">
        <v>573457</v>
      </c>
      <c r="H34" s="236">
        <v>552899</v>
      </c>
      <c r="I34" s="236">
        <v>-20558</v>
      </c>
      <c r="J34" s="263">
        <v>-3.584924414559418</v>
      </c>
      <c r="K34" s="264">
        <v>0.34320009421663467</v>
      </c>
      <c r="L34" s="236">
        <v>826095</v>
      </c>
      <c r="M34" s="236">
        <v>751035</v>
      </c>
      <c r="N34" s="236">
        <v>-75060</v>
      </c>
      <c r="O34" s="263">
        <v>-9.086122056179974</v>
      </c>
      <c r="P34" s="264">
        <v>0.28875606745882465</v>
      </c>
    </row>
    <row r="35" spans="1:16" ht="13.5">
      <c r="A35" s="114" t="s">
        <v>78</v>
      </c>
      <c r="B35" s="236">
        <v>662701</v>
      </c>
      <c r="C35" s="236">
        <v>618585</v>
      </c>
      <c r="D35" s="236">
        <v>-44116</v>
      </c>
      <c r="E35" s="263">
        <v>-6.6569991595002875</v>
      </c>
      <c r="F35" s="264">
        <v>2.243297577992202</v>
      </c>
      <c r="G35" s="236">
        <v>9372602</v>
      </c>
      <c r="H35" s="236">
        <v>11926474</v>
      </c>
      <c r="I35" s="236">
        <v>2553872</v>
      </c>
      <c r="J35" s="263">
        <v>27.248271077764745</v>
      </c>
      <c r="K35" s="264">
        <v>7.403100748006858</v>
      </c>
      <c r="L35" s="236">
        <v>10882941</v>
      </c>
      <c r="M35" s="236">
        <v>14029327</v>
      </c>
      <c r="N35" s="236">
        <v>3146386</v>
      </c>
      <c r="O35" s="263">
        <v>28.911173918888295</v>
      </c>
      <c r="P35" s="264">
        <v>5.39396072568377</v>
      </c>
    </row>
    <row r="36" spans="1:16" ht="13.5">
      <c r="A36" s="114"/>
      <c r="B36" s="236"/>
      <c r="C36" s="234"/>
      <c r="D36" s="234"/>
      <c r="E36" s="48"/>
      <c r="F36" s="141"/>
      <c r="G36" s="234"/>
      <c r="H36" s="234"/>
      <c r="I36" s="234"/>
      <c r="J36" s="48"/>
      <c r="K36" s="141"/>
      <c r="L36" s="234"/>
      <c r="M36" s="234"/>
      <c r="N36" s="234"/>
      <c r="O36" s="48"/>
      <c r="P36" s="141"/>
    </row>
    <row r="37" spans="1:16" ht="13.5">
      <c r="A37" s="114" t="s">
        <v>79</v>
      </c>
      <c r="B37" s="236">
        <v>1589651</v>
      </c>
      <c r="C37" s="236">
        <v>1579259</v>
      </c>
      <c r="D37" s="236">
        <v>-10392</v>
      </c>
      <c r="E37" s="263">
        <v>-0.6537283969877665</v>
      </c>
      <c r="F37" s="264">
        <v>5.727180403214413</v>
      </c>
      <c r="G37" s="236">
        <v>6755363</v>
      </c>
      <c r="H37" s="236">
        <v>5358855</v>
      </c>
      <c r="I37" s="236">
        <v>-1396508</v>
      </c>
      <c r="J37" s="263">
        <v>-20.67258265766029</v>
      </c>
      <c r="K37" s="264">
        <v>3.326393321191183</v>
      </c>
      <c r="L37" s="236">
        <v>21755794</v>
      </c>
      <c r="M37" s="236">
        <v>12542741</v>
      </c>
      <c r="N37" s="236">
        <v>-9213053</v>
      </c>
      <c r="O37" s="263">
        <v>-42.347583361011786</v>
      </c>
      <c r="P37" s="264">
        <v>4.822401840546134</v>
      </c>
    </row>
    <row r="38" spans="1:16" ht="13.5">
      <c r="A38" s="114" t="s">
        <v>80</v>
      </c>
      <c r="B38" s="236">
        <v>1438078</v>
      </c>
      <c r="C38" s="236">
        <v>1415771</v>
      </c>
      <c r="D38" s="236">
        <v>-22307</v>
      </c>
      <c r="E38" s="263">
        <v>-1.5511676000884513</v>
      </c>
      <c r="F38" s="264">
        <v>5.134291415555822</v>
      </c>
      <c r="G38" s="236">
        <v>6424205</v>
      </c>
      <c r="H38" s="236">
        <v>4826394</v>
      </c>
      <c r="I38" s="236">
        <v>-1597811</v>
      </c>
      <c r="J38" s="263">
        <v>-24.871731210320966</v>
      </c>
      <c r="K38" s="264">
        <v>2.9958796733700015</v>
      </c>
      <c r="L38" s="236">
        <v>20190177</v>
      </c>
      <c r="M38" s="236">
        <v>10850328</v>
      </c>
      <c r="N38" s="236">
        <v>-9339849</v>
      </c>
      <c r="O38" s="263">
        <v>-46.25937157460284</v>
      </c>
      <c r="P38" s="264">
        <v>4.171707102756029</v>
      </c>
    </row>
    <row r="39" spans="1:16" ht="13.5">
      <c r="A39" s="114" t="s">
        <v>81</v>
      </c>
      <c r="B39" s="236">
        <v>151573</v>
      </c>
      <c r="C39" s="236">
        <v>163488</v>
      </c>
      <c r="D39" s="236">
        <v>11915</v>
      </c>
      <c r="E39" s="263">
        <v>7.860898708872953</v>
      </c>
      <c r="F39" s="264">
        <v>0.5928889876585904</v>
      </c>
      <c r="G39" s="236">
        <v>331158</v>
      </c>
      <c r="H39" s="236">
        <v>532461</v>
      </c>
      <c r="I39" s="236">
        <v>201303</v>
      </c>
      <c r="J39" s="263">
        <v>60.78759987679597</v>
      </c>
      <c r="K39" s="264">
        <v>0.33051364782118164</v>
      </c>
      <c r="L39" s="236">
        <v>1565617</v>
      </c>
      <c r="M39" s="236">
        <v>1692413</v>
      </c>
      <c r="N39" s="236">
        <v>126796</v>
      </c>
      <c r="O39" s="263">
        <v>8.098787890013966</v>
      </c>
      <c r="P39" s="264">
        <v>0.6506947377901054</v>
      </c>
    </row>
    <row r="40" spans="1:16" ht="13.5">
      <c r="A40" s="114"/>
      <c r="B40" s="236"/>
      <c r="C40" s="234"/>
      <c r="D40" s="234"/>
      <c r="E40" s="48"/>
      <c r="F40" s="141"/>
      <c r="G40" s="234"/>
      <c r="H40" s="234"/>
      <c r="I40" s="234"/>
      <c r="J40" s="48"/>
      <c r="K40" s="141"/>
      <c r="L40" s="234"/>
      <c r="M40" s="234"/>
      <c r="N40" s="234"/>
      <c r="O40" s="48"/>
      <c r="P40" s="141"/>
    </row>
    <row r="41" spans="1:16" ht="13.5">
      <c r="A41" s="114" t="s">
        <v>82</v>
      </c>
      <c r="B41" s="236">
        <v>660803</v>
      </c>
      <c r="C41" s="236">
        <v>632843</v>
      </c>
      <c r="D41" s="236">
        <v>-27960</v>
      </c>
      <c r="E41" s="263">
        <v>-4.231215657313904</v>
      </c>
      <c r="F41" s="264">
        <v>2.2950041936828716</v>
      </c>
      <c r="G41" s="236">
        <v>2134713</v>
      </c>
      <c r="H41" s="236">
        <v>2308812</v>
      </c>
      <c r="I41" s="236">
        <v>174099</v>
      </c>
      <c r="J41" s="263">
        <v>8.15561623506298</v>
      </c>
      <c r="K41" s="264">
        <v>1.4331451059388727</v>
      </c>
      <c r="L41" s="236">
        <v>3150610</v>
      </c>
      <c r="M41" s="236">
        <v>3153463</v>
      </c>
      <c r="N41" s="236">
        <v>2853</v>
      </c>
      <c r="O41" s="263">
        <v>0.09055389273822811</v>
      </c>
      <c r="P41" s="264">
        <v>1.2124356052073573</v>
      </c>
    </row>
    <row r="42" spans="1:16" ht="13.5">
      <c r="A42" s="114" t="s">
        <v>83</v>
      </c>
      <c r="B42" s="236">
        <v>90720</v>
      </c>
      <c r="C42" s="236">
        <v>118179</v>
      </c>
      <c r="D42" s="236">
        <v>27459</v>
      </c>
      <c r="E42" s="263">
        <v>30.267857142857142</v>
      </c>
      <c r="F42" s="264">
        <v>0.4285759668752725</v>
      </c>
      <c r="G42" s="236">
        <v>647664</v>
      </c>
      <c r="H42" s="236">
        <v>771254</v>
      </c>
      <c r="I42" s="236">
        <v>123590</v>
      </c>
      <c r="J42" s="263">
        <v>19.08242545517429</v>
      </c>
      <c r="K42" s="264">
        <v>0.47873923712098665</v>
      </c>
      <c r="L42" s="238" t="s">
        <v>278</v>
      </c>
      <c r="M42" s="238" t="s">
        <v>278</v>
      </c>
      <c r="N42" s="238" t="s">
        <v>278</v>
      </c>
      <c r="O42" s="246" t="s">
        <v>278</v>
      </c>
      <c r="P42" s="247" t="s">
        <v>278</v>
      </c>
    </row>
    <row r="43" spans="1:16" ht="13.5">
      <c r="A43" s="114" t="s">
        <v>84</v>
      </c>
      <c r="B43" s="236">
        <v>390523</v>
      </c>
      <c r="C43" s="236">
        <v>315284</v>
      </c>
      <c r="D43" s="236">
        <v>-75239</v>
      </c>
      <c r="E43" s="263">
        <v>-19.266214794007013</v>
      </c>
      <c r="F43" s="264">
        <v>1.1433769547914894</v>
      </c>
      <c r="G43" s="236">
        <v>1047760</v>
      </c>
      <c r="H43" s="236">
        <v>778621</v>
      </c>
      <c r="I43" s="236">
        <v>-269139</v>
      </c>
      <c r="J43" s="263">
        <v>-25.6870848285867</v>
      </c>
      <c r="K43" s="264">
        <v>0.4833121430117441</v>
      </c>
      <c r="L43" s="236">
        <v>1773919</v>
      </c>
      <c r="M43" s="236">
        <v>1211443</v>
      </c>
      <c r="N43" s="236">
        <v>-562476</v>
      </c>
      <c r="O43" s="263">
        <v>-31.708099411528934</v>
      </c>
      <c r="P43" s="264">
        <v>0.4657725893340802</v>
      </c>
    </row>
    <row r="44" spans="1:16" ht="13.5">
      <c r="A44" s="114" t="s">
        <v>85</v>
      </c>
      <c r="B44" s="236">
        <v>141860</v>
      </c>
      <c r="C44" s="236">
        <v>161050</v>
      </c>
      <c r="D44" s="236">
        <v>19190</v>
      </c>
      <c r="E44" s="263">
        <v>13.527421401381645</v>
      </c>
      <c r="F44" s="264">
        <v>0.5840475843023095</v>
      </c>
      <c r="G44" s="236">
        <v>342107</v>
      </c>
      <c r="H44" s="236">
        <v>670718</v>
      </c>
      <c r="I44" s="236">
        <v>328611</v>
      </c>
      <c r="J44" s="263">
        <v>96.05503541289714</v>
      </c>
      <c r="K44" s="264">
        <v>0.41633368986522457</v>
      </c>
      <c r="L44" s="236">
        <v>521364</v>
      </c>
      <c r="M44" s="236">
        <v>967841</v>
      </c>
      <c r="N44" s="236">
        <v>446477</v>
      </c>
      <c r="O44" s="263">
        <v>85.63633085521823</v>
      </c>
      <c r="P44" s="264">
        <v>0.3721130987043431</v>
      </c>
    </row>
    <row r="45" spans="1:16" ht="13.5">
      <c r="A45" s="114" t="s">
        <v>86</v>
      </c>
      <c r="B45" s="236">
        <v>37700</v>
      </c>
      <c r="C45" s="236">
        <v>38330</v>
      </c>
      <c r="D45" s="236">
        <v>630</v>
      </c>
      <c r="E45" s="263">
        <v>1.6710875331564987</v>
      </c>
      <c r="F45" s="264">
        <v>0.13900368771380023</v>
      </c>
      <c r="G45" s="236">
        <v>97182</v>
      </c>
      <c r="H45" s="236">
        <v>88219</v>
      </c>
      <c r="I45" s="236">
        <v>-8963</v>
      </c>
      <c r="J45" s="263">
        <v>-9.222901360334218</v>
      </c>
      <c r="K45" s="264">
        <v>0.054760035940917405</v>
      </c>
      <c r="L45" s="236" t="s">
        <v>250</v>
      </c>
      <c r="M45" s="236" t="s">
        <v>250</v>
      </c>
      <c r="N45" s="236" t="s">
        <v>250</v>
      </c>
      <c r="O45" s="263" t="s">
        <v>250</v>
      </c>
      <c r="P45" s="264" t="s">
        <v>250</v>
      </c>
    </row>
    <row r="46" spans="1:16" ht="13.5">
      <c r="A46" s="114"/>
      <c r="B46" s="236"/>
      <c r="C46" s="234"/>
      <c r="D46" s="234"/>
      <c r="E46" s="48"/>
      <c r="F46" s="141"/>
      <c r="G46" s="234"/>
      <c r="H46" s="234"/>
      <c r="I46" s="234"/>
      <c r="J46" s="48"/>
      <c r="K46" s="141"/>
      <c r="L46" s="234"/>
      <c r="M46" s="234"/>
      <c r="N46" s="234"/>
      <c r="O46" s="48"/>
      <c r="P46" s="141"/>
    </row>
    <row r="47" spans="1:16" ht="13.5">
      <c r="A47" s="114" t="s">
        <v>87</v>
      </c>
      <c r="B47" s="236">
        <v>391290</v>
      </c>
      <c r="C47" s="236">
        <v>350749</v>
      </c>
      <c r="D47" s="236">
        <v>-40541</v>
      </c>
      <c r="E47" s="263">
        <v>-10.36085767589256</v>
      </c>
      <c r="F47" s="264">
        <v>1.2719907242871829</v>
      </c>
      <c r="G47" s="262">
        <v>11061895</v>
      </c>
      <c r="H47" s="236">
        <v>10647922</v>
      </c>
      <c r="I47" s="236">
        <v>-413973</v>
      </c>
      <c r="J47" s="263">
        <v>-3.7423334790286837</v>
      </c>
      <c r="K47" s="264">
        <v>6.609467251001318</v>
      </c>
      <c r="L47" s="236" t="s">
        <v>250</v>
      </c>
      <c r="M47" s="236" t="s">
        <v>250</v>
      </c>
      <c r="N47" s="236" t="s">
        <v>250</v>
      </c>
      <c r="O47" s="263" t="s">
        <v>250</v>
      </c>
      <c r="P47" s="264" t="s">
        <v>250</v>
      </c>
    </row>
    <row r="48" spans="1:16" ht="13.5">
      <c r="A48" s="118" t="s">
        <v>88</v>
      </c>
      <c r="B48" s="260">
        <v>391290</v>
      </c>
      <c r="C48" s="261">
        <v>350749</v>
      </c>
      <c r="D48" s="261">
        <v>-40541</v>
      </c>
      <c r="E48" s="265">
        <v>-10.36085767589256</v>
      </c>
      <c r="F48" s="266">
        <v>1.2719907242871829</v>
      </c>
      <c r="G48" s="260">
        <v>11061895</v>
      </c>
      <c r="H48" s="261">
        <v>10647922</v>
      </c>
      <c r="I48" s="261">
        <v>-413973</v>
      </c>
      <c r="J48" s="265">
        <v>-3.7423334790286837</v>
      </c>
      <c r="K48" s="266">
        <v>6.609467251001318</v>
      </c>
      <c r="L48" s="260" t="s">
        <v>250</v>
      </c>
      <c r="M48" s="261" t="s">
        <v>250</v>
      </c>
      <c r="N48" s="261" t="s">
        <v>250</v>
      </c>
      <c r="O48" s="265" t="s">
        <v>250</v>
      </c>
      <c r="P48" s="266" t="s">
        <v>250</v>
      </c>
    </row>
    <row r="53" ht="13.5">
      <c r="A53" s="57" t="s">
        <v>136</v>
      </c>
    </row>
    <row r="55" ht="13.5">
      <c r="P55" s="112" t="s">
        <v>308</v>
      </c>
    </row>
    <row r="56" spans="1:16" ht="13.5">
      <c r="A56" s="113"/>
      <c r="B56" s="225" t="s">
        <v>132</v>
      </c>
      <c r="C56" s="194"/>
      <c r="D56" s="194"/>
      <c r="E56" s="194"/>
      <c r="F56" s="195"/>
      <c r="G56" s="225" t="s">
        <v>133</v>
      </c>
      <c r="H56" s="194"/>
      <c r="I56" s="194"/>
      <c r="J56" s="194"/>
      <c r="K56" s="195"/>
      <c r="L56" s="225" t="s">
        <v>134</v>
      </c>
      <c r="M56" s="194"/>
      <c r="N56" s="194"/>
      <c r="O56" s="194"/>
      <c r="P56" s="195"/>
    </row>
    <row r="57" spans="1:16" ht="13.5">
      <c r="A57" s="114" t="s">
        <v>49</v>
      </c>
      <c r="B57" s="115" t="s">
        <v>135</v>
      </c>
      <c r="C57" s="115" t="s">
        <v>263</v>
      </c>
      <c r="D57" s="47"/>
      <c r="E57" s="47"/>
      <c r="F57" s="116"/>
      <c r="G57" s="115" t="s">
        <v>135</v>
      </c>
      <c r="H57" s="115" t="s">
        <v>263</v>
      </c>
      <c r="I57" s="47"/>
      <c r="J57" s="47"/>
      <c r="K57" s="116"/>
      <c r="L57" s="115" t="s">
        <v>135</v>
      </c>
      <c r="M57" s="115" t="s">
        <v>263</v>
      </c>
      <c r="N57" s="47"/>
      <c r="O57" s="47"/>
      <c r="P57" s="117"/>
    </row>
    <row r="58" spans="1:16" ht="13.5">
      <c r="A58" s="118"/>
      <c r="B58" s="118"/>
      <c r="C58" s="119"/>
      <c r="D58" s="120" t="s">
        <v>54</v>
      </c>
      <c r="E58" s="120" t="s">
        <v>91</v>
      </c>
      <c r="F58" s="120" t="s">
        <v>92</v>
      </c>
      <c r="G58" s="118"/>
      <c r="H58" s="119"/>
      <c r="I58" s="120" t="s">
        <v>54</v>
      </c>
      <c r="J58" s="120" t="s">
        <v>91</v>
      </c>
      <c r="K58" s="120" t="s">
        <v>92</v>
      </c>
      <c r="L58" s="118"/>
      <c r="M58" s="119"/>
      <c r="N58" s="120" t="s">
        <v>54</v>
      </c>
      <c r="O58" s="120" t="s">
        <v>91</v>
      </c>
      <c r="P58" s="120" t="s">
        <v>92</v>
      </c>
    </row>
    <row r="59" spans="1:16" ht="13.5">
      <c r="A59" s="113" t="s">
        <v>93</v>
      </c>
      <c r="B59" s="236">
        <v>504766</v>
      </c>
      <c r="C59" s="236">
        <v>456050</v>
      </c>
      <c r="D59" s="236">
        <v>-48716</v>
      </c>
      <c r="E59" s="263">
        <v>-9.651204716640978</v>
      </c>
      <c r="F59" s="264">
        <v>1.6538646434093034</v>
      </c>
      <c r="G59" s="262">
        <v>1018436</v>
      </c>
      <c r="H59" s="236">
        <v>1003555</v>
      </c>
      <c r="I59" s="236">
        <v>-14881</v>
      </c>
      <c r="J59" s="263">
        <v>-1.4611620170536</v>
      </c>
      <c r="K59" s="264">
        <v>0.6229350578524737</v>
      </c>
      <c r="L59" s="236">
        <v>1037002</v>
      </c>
      <c r="M59" s="236">
        <v>1056610</v>
      </c>
      <c r="N59" s="236">
        <v>19608</v>
      </c>
      <c r="O59" s="263">
        <v>1.8908353117930403</v>
      </c>
      <c r="P59" s="264">
        <v>0.406242782876522</v>
      </c>
    </row>
    <row r="60" spans="1:16" ht="13.5">
      <c r="A60" s="114" t="s">
        <v>94</v>
      </c>
      <c r="B60" s="236">
        <v>20222</v>
      </c>
      <c r="C60" s="236">
        <v>4272</v>
      </c>
      <c r="D60" s="236">
        <v>-15950</v>
      </c>
      <c r="E60" s="263">
        <v>-78.87449312629809</v>
      </c>
      <c r="F60" s="264">
        <v>0.015492401615271448</v>
      </c>
      <c r="G60" s="262">
        <v>78548</v>
      </c>
      <c r="H60" s="236">
        <v>4060</v>
      </c>
      <c r="I60" s="236">
        <v>-74488</v>
      </c>
      <c r="J60" s="263">
        <v>-94.83118602637877</v>
      </c>
      <c r="K60" s="264">
        <v>0.0025201571761199366</v>
      </c>
      <c r="L60" s="236" t="s">
        <v>250</v>
      </c>
      <c r="M60" s="236">
        <v>0</v>
      </c>
      <c r="N60" s="236" t="s">
        <v>250</v>
      </c>
      <c r="O60" s="263">
        <v>-100</v>
      </c>
      <c r="P60" s="264">
        <v>0</v>
      </c>
    </row>
    <row r="61" spans="1:16" ht="13.5">
      <c r="A61" s="114" t="s">
        <v>95</v>
      </c>
      <c r="B61" s="236">
        <v>247526</v>
      </c>
      <c r="C61" s="236">
        <v>242221</v>
      </c>
      <c r="D61" s="236">
        <v>-5305</v>
      </c>
      <c r="E61" s="263">
        <v>-2.143209198225641</v>
      </c>
      <c r="F61" s="264">
        <v>0.8784140944879834</v>
      </c>
      <c r="G61" s="262">
        <v>346195</v>
      </c>
      <c r="H61" s="236">
        <v>433112</v>
      </c>
      <c r="I61" s="236">
        <v>86917</v>
      </c>
      <c r="J61" s="263">
        <v>25.106370687040542</v>
      </c>
      <c r="K61" s="264">
        <v>0.268844905138832</v>
      </c>
      <c r="L61" s="236">
        <v>627453</v>
      </c>
      <c r="M61" s="236">
        <v>786122</v>
      </c>
      <c r="N61" s="236">
        <v>158669</v>
      </c>
      <c r="O61" s="263">
        <v>25.287790479924396</v>
      </c>
      <c r="P61" s="264">
        <v>0.30224622988657807</v>
      </c>
    </row>
    <row r="62" spans="1:16" ht="13.5">
      <c r="A62" s="114" t="s">
        <v>96</v>
      </c>
      <c r="B62" s="236">
        <v>13538</v>
      </c>
      <c r="C62" s="236">
        <v>14105</v>
      </c>
      <c r="D62" s="236">
        <v>567</v>
      </c>
      <c r="E62" s="263">
        <v>4.188210961737332</v>
      </c>
      <c r="F62" s="264">
        <v>0.051151761419336084</v>
      </c>
      <c r="G62" s="262">
        <v>21048</v>
      </c>
      <c r="H62" s="236">
        <v>20018</v>
      </c>
      <c r="I62" s="236">
        <v>-1030</v>
      </c>
      <c r="J62" s="263">
        <v>-4.893576586849107</v>
      </c>
      <c r="K62" s="264">
        <v>0.012425740480681994</v>
      </c>
      <c r="L62" s="236">
        <v>0</v>
      </c>
      <c r="M62" s="236">
        <v>0</v>
      </c>
      <c r="N62" s="236">
        <v>0</v>
      </c>
      <c r="O62" s="263" t="s">
        <v>313</v>
      </c>
      <c r="P62" s="264">
        <v>0</v>
      </c>
    </row>
    <row r="63" spans="1:16" ht="13.5">
      <c r="A63" s="114" t="s">
        <v>97</v>
      </c>
      <c r="B63" s="236">
        <v>26863</v>
      </c>
      <c r="C63" s="236">
        <v>22772</v>
      </c>
      <c r="D63" s="236">
        <v>-4091</v>
      </c>
      <c r="E63" s="263">
        <v>-15.229125563042103</v>
      </c>
      <c r="F63" s="264">
        <v>0.08258262396604901</v>
      </c>
      <c r="G63" s="262">
        <v>28826</v>
      </c>
      <c r="H63" s="236">
        <v>24701</v>
      </c>
      <c r="I63" s="236">
        <v>-4125</v>
      </c>
      <c r="J63" s="263">
        <v>-14.309997918545758</v>
      </c>
      <c r="K63" s="264">
        <v>0.015332611430378954</v>
      </c>
      <c r="L63" s="236" t="s">
        <v>250</v>
      </c>
      <c r="M63" s="236" t="s">
        <v>250</v>
      </c>
      <c r="N63" s="236" t="s">
        <v>250</v>
      </c>
      <c r="O63" s="263" t="s">
        <v>250</v>
      </c>
      <c r="P63" s="264" t="s">
        <v>250</v>
      </c>
    </row>
    <row r="64" spans="1:16" ht="13.5">
      <c r="A64" s="114" t="s">
        <v>98</v>
      </c>
      <c r="B64" s="236">
        <v>24539</v>
      </c>
      <c r="C64" s="236">
        <v>23297</v>
      </c>
      <c r="D64" s="236">
        <v>-1242</v>
      </c>
      <c r="E64" s="263">
        <v>-5.061330942581197</v>
      </c>
      <c r="F64" s="264">
        <v>0.08448653568140892</v>
      </c>
      <c r="G64" s="262">
        <v>36996</v>
      </c>
      <c r="H64" s="236">
        <v>23725</v>
      </c>
      <c r="I64" s="236">
        <v>-13271</v>
      </c>
      <c r="J64" s="263">
        <v>-35.87144556168234</v>
      </c>
      <c r="K64" s="264">
        <v>0.014726780542720565</v>
      </c>
      <c r="L64" s="236" t="s">
        <v>250</v>
      </c>
      <c r="M64" s="236" t="s">
        <v>250</v>
      </c>
      <c r="N64" s="236" t="s">
        <v>250</v>
      </c>
      <c r="O64" s="263" t="s">
        <v>250</v>
      </c>
      <c r="P64" s="264" t="s">
        <v>250</v>
      </c>
    </row>
    <row r="65" spans="1:16" ht="13.5">
      <c r="A65" s="114" t="s">
        <v>99</v>
      </c>
      <c r="B65" s="236">
        <v>40194</v>
      </c>
      <c r="C65" s="236">
        <v>32480</v>
      </c>
      <c r="D65" s="236">
        <v>-7714</v>
      </c>
      <c r="E65" s="263">
        <v>-19.19191919191919</v>
      </c>
      <c r="F65" s="264">
        <v>0.11778867145693273</v>
      </c>
      <c r="G65" s="262">
        <v>50504</v>
      </c>
      <c r="H65" s="236">
        <v>37145</v>
      </c>
      <c r="I65" s="236">
        <v>-13359</v>
      </c>
      <c r="J65" s="263">
        <v>-26.451370188499922</v>
      </c>
      <c r="K65" s="264">
        <v>0.02305695524802341</v>
      </c>
      <c r="L65" s="236">
        <v>63821</v>
      </c>
      <c r="M65" s="236" t="s">
        <v>250</v>
      </c>
      <c r="N65" s="236" t="s">
        <v>250</v>
      </c>
      <c r="O65" s="263" t="s">
        <v>250</v>
      </c>
      <c r="P65" s="264" t="s">
        <v>250</v>
      </c>
    </row>
    <row r="66" spans="1:16" ht="13.5">
      <c r="A66" s="114" t="s">
        <v>100</v>
      </c>
      <c r="B66" s="236">
        <v>75590</v>
      </c>
      <c r="C66" s="236">
        <v>77199</v>
      </c>
      <c r="D66" s="236">
        <v>1609</v>
      </c>
      <c r="E66" s="263">
        <v>2.1285884376240243</v>
      </c>
      <c r="F66" s="264">
        <v>0.2799620581220366</v>
      </c>
      <c r="G66" s="262">
        <v>297894</v>
      </c>
      <c r="H66" s="236">
        <v>330848</v>
      </c>
      <c r="I66" s="236">
        <v>32954</v>
      </c>
      <c r="J66" s="263">
        <v>11.062324182427306</v>
      </c>
      <c r="K66" s="264">
        <v>0.20536673926229773</v>
      </c>
      <c r="L66" s="236">
        <v>112523</v>
      </c>
      <c r="M66" s="236">
        <v>118400</v>
      </c>
      <c r="N66" s="236">
        <v>5877</v>
      </c>
      <c r="O66" s="263">
        <v>5.222932200527893</v>
      </c>
      <c r="P66" s="264">
        <v>0.04552213730002575</v>
      </c>
    </row>
    <row r="67" spans="1:16" ht="13.5">
      <c r="A67" s="114" t="s">
        <v>101</v>
      </c>
      <c r="B67" s="236">
        <v>56294</v>
      </c>
      <c r="C67" s="236">
        <v>39704</v>
      </c>
      <c r="D67" s="236">
        <v>-16590</v>
      </c>
      <c r="E67" s="263">
        <v>-29.470281024620743</v>
      </c>
      <c r="F67" s="264">
        <v>0.14398649666028498</v>
      </c>
      <c r="G67" s="262">
        <v>158425</v>
      </c>
      <c r="H67" s="236">
        <v>129946</v>
      </c>
      <c r="I67" s="236">
        <v>-28479</v>
      </c>
      <c r="J67" s="263">
        <v>-17.97632949345116</v>
      </c>
      <c r="K67" s="264">
        <v>0.08066116857341904</v>
      </c>
      <c r="L67" s="236" t="s">
        <v>250</v>
      </c>
      <c r="M67" s="236" t="s">
        <v>250</v>
      </c>
      <c r="N67" s="236" t="s">
        <v>250</v>
      </c>
      <c r="O67" s="263" t="s">
        <v>250</v>
      </c>
      <c r="P67" s="264" t="s">
        <v>250</v>
      </c>
    </row>
    <row r="68" spans="1:16" ht="13.5">
      <c r="A68" s="114"/>
      <c r="B68" s="234"/>
      <c r="C68" s="234"/>
      <c r="D68" s="234"/>
      <c r="E68" s="48"/>
      <c r="F68" s="141"/>
      <c r="G68" s="234"/>
      <c r="H68" s="234"/>
      <c r="I68" s="234"/>
      <c r="J68" s="48"/>
      <c r="K68" s="141"/>
      <c r="L68" s="234"/>
      <c r="M68" s="234"/>
      <c r="N68" s="234"/>
      <c r="O68" s="48"/>
      <c r="P68" s="141"/>
    </row>
    <row r="69" spans="1:16" ht="13.5">
      <c r="A69" s="114" t="s">
        <v>102</v>
      </c>
      <c r="B69" s="236">
        <v>792690</v>
      </c>
      <c r="C69" s="236">
        <v>807836</v>
      </c>
      <c r="D69" s="236">
        <v>15146</v>
      </c>
      <c r="E69" s="263">
        <v>1.9107091044418372</v>
      </c>
      <c r="F69" s="264">
        <v>2.9296160466466348</v>
      </c>
      <c r="G69" s="262">
        <v>3020053</v>
      </c>
      <c r="H69" s="236">
        <v>2998024</v>
      </c>
      <c r="I69" s="236">
        <v>-22029</v>
      </c>
      <c r="J69" s="263">
        <v>-0.7294242849380458</v>
      </c>
      <c r="K69" s="264">
        <v>1.8609585462511815</v>
      </c>
      <c r="L69" s="236">
        <v>4627442</v>
      </c>
      <c r="M69" s="236">
        <v>4688836</v>
      </c>
      <c r="N69" s="236">
        <v>61394</v>
      </c>
      <c r="O69" s="263">
        <v>1.3267373205325868</v>
      </c>
      <c r="P69" s="264">
        <v>1.8027519946731716</v>
      </c>
    </row>
    <row r="70" spans="1:16" ht="13.5">
      <c r="A70" s="114" t="s">
        <v>103</v>
      </c>
      <c r="B70" s="236">
        <v>101942</v>
      </c>
      <c r="C70" s="236">
        <v>111071</v>
      </c>
      <c r="D70" s="236">
        <v>9129</v>
      </c>
      <c r="E70" s="263">
        <v>8.955092111200488</v>
      </c>
      <c r="F70" s="264">
        <v>0.4027988154985522</v>
      </c>
      <c r="G70" s="262">
        <v>160600</v>
      </c>
      <c r="H70" s="236">
        <v>184907</v>
      </c>
      <c r="I70" s="236">
        <v>24307</v>
      </c>
      <c r="J70" s="263">
        <v>15.135118306351183</v>
      </c>
      <c r="K70" s="264">
        <v>0.11477702043468205</v>
      </c>
      <c r="L70" s="236">
        <v>381083</v>
      </c>
      <c r="M70" s="238" t="s">
        <v>278</v>
      </c>
      <c r="N70" s="238" t="s">
        <v>278</v>
      </c>
      <c r="O70" s="246" t="s">
        <v>278</v>
      </c>
      <c r="P70" s="247" t="s">
        <v>278</v>
      </c>
    </row>
    <row r="71" spans="1:16" ht="13.5">
      <c r="A71" s="114" t="s">
        <v>104</v>
      </c>
      <c r="B71" s="236">
        <v>358395</v>
      </c>
      <c r="C71" s="236">
        <v>400322</v>
      </c>
      <c r="D71" s="236">
        <v>41927</v>
      </c>
      <c r="E71" s="263">
        <v>11.698544901575078</v>
      </c>
      <c r="F71" s="264">
        <v>1.4517671346977286</v>
      </c>
      <c r="G71" s="262">
        <v>726478</v>
      </c>
      <c r="H71" s="236">
        <v>689179</v>
      </c>
      <c r="I71" s="236">
        <v>-37299</v>
      </c>
      <c r="J71" s="263">
        <v>-5.134222922098123</v>
      </c>
      <c r="K71" s="264">
        <v>0.4277929562761482</v>
      </c>
      <c r="L71" s="236">
        <v>1218142</v>
      </c>
      <c r="M71" s="236">
        <v>1158249</v>
      </c>
      <c r="N71" s="236">
        <v>-59893</v>
      </c>
      <c r="O71" s="263">
        <v>-4.916750263926545</v>
      </c>
      <c r="P71" s="264">
        <v>0.44532069261501284</v>
      </c>
    </row>
    <row r="72" spans="1:16" ht="13.5">
      <c r="A72" s="114" t="s">
        <v>105</v>
      </c>
      <c r="B72" s="236">
        <v>14599</v>
      </c>
      <c r="C72" s="236">
        <v>4414</v>
      </c>
      <c r="D72" s="236">
        <v>-10185</v>
      </c>
      <c r="E72" s="263">
        <v>-69.76505240084937</v>
      </c>
      <c r="F72" s="264">
        <v>0.016007364403044982</v>
      </c>
      <c r="G72" s="262">
        <v>5052</v>
      </c>
      <c r="H72" s="236">
        <v>2140</v>
      </c>
      <c r="I72" s="236">
        <v>-2912</v>
      </c>
      <c r="J72" s="263">
        <v>-57.64053840063341</v>
      </c>
      <c r="K72" s="264">
        <v>0.0013283587085952376</v>
      </c>
      <c r="L72" s="236" t="s">
        <v>250</v>
      </c>
      <c r="M72" s="236">
        <v>0</v>
      </c>
      <c r="N72" s="236" t="s">
        <v>250</v>
      </c>
      <c r="O72" s="263">
        <v>-100</v>
      </c>
      <c r="P72" s="264">
        <v>0</v>
      </c>
    </row>
    <row r="73" spans="1:16" ht="13.5">
      <c r="A73" s="114" t="s">
        <v>106</v>
      </c>
      <c r="B73" s="236">
        <v>19213</v>
      </c>
      <c r="C73" s="236">
        <v>11460</v>
      </c>
      <c r="D73" s="236">
        <v>-7753</v>
      </c>
      <c r="E73" s="263">
        <v>-40.35288606672566</v>
      </c>
      <c r="F73" s="264">
        <v>0.041559672872427615</v>
      </c>
      <c r="G73" s="262">
        <v>21836</v>
      </c>
      <c r="H73" s="236">
        <v>14698</v>
      </c>
      <c r="I73" s="236">
        <v>-7138</v>
      </c>
      <c r="J73" s="263">
        <v>-32.68913720461623</v>
      </c>
      <c r="K73" s="264">
        <v>0.009123465560248973</v>
      </c>
      <c r="L73" s="236">
        <v>0</v>
      </c>
      <c r="M73" s="236">
        <v>0</v>
      </c>
      <c r="N73" s="236">
        <v>0</v>
      </c>
      <c r="O73" s="263" t="s">
        <v>313</v>
      </c>
      <c r="P73" s="264">
        <v>0</v>
      </c>
    </row>
    <row r="74" spans="1:16" ht="13.5">
      <c r="A74" s="114" t="s">
        <v>107</v>
      </c>
      <c r="B74" s="236">
        <v>11456</v>
      </c>
      <c r="C74" s="236">
        <v>5111</v>
      </c>
      <c r="D74" s="236">
        <v>-6345</v>
      </c>
      <c r="E74" s="263">
        <v>-55.38582402234636</v>
      </c>
      <c r="F74" s="264">
        <v>0.018535033861341844</v>
      </c>
      <c r="G74" s="262">
        <v>12231</v>
      </c>
      <c r="H74" s="236">
        <v>11388</v>
      </c>
      <c r="I74" s="236">
        <v>-843</v>
      </c>
      <c r="J74" s="263">
        <v>-6.892322786362522</v>
      </c>
      <c r="K74" s="264">
        <v>0.007068854660505872</v>
      </c>
      <c r="L74" s="236">
        <v>0</v>
      </c>
      <c r="M74" s="236">
        <v>0</v>
      </c>
      <c r="N74" s="236">
        <v>0</v>
      </c>
      <c r="O74" s="263" t="s">
        <v>313</v>
      </c>
      <c r="P74" s="264">
        <v>0</v>
      </c>
    </row>
    <row r="75" spans="1:16" ht="13.5">
      <c r="A75" s="114" t="s">
        <v>108</v>
      </c>
      <c r="B75" s="236">
        <v>45187</v>
      </c>
      <c r="C75" s="236">
        <v>40678</v>
      </c>
      <c r="D75" s="236">
        <v>-4509</v>
      </c>
      <c r="E75" s="263">
        <v>-9.978533649058358</v>
      </c>
      <c r="F75" s="264">
        <v>0.1475187062045908</v>
      </c>
      <c r="G75" s="262">
        <v>123070</v>
      </c>
      <c r="H75" s="236">
        <v>90422</v>
      </c>
      <c r="I75" s="236">
        <v>-32648</v>
      </c>
      <c r="J75" s="263">
        <v>-26.527992199561222</v>
      </c>
      <c r="K75" s="264">
        <v>0.0561275005367283</v>
      </c>
      <c r="L75" s="236" t="s">
        <v>250</v>
      </c>
      <c r="M75" s="236" t="s">
        <v>250</v>
      </c>
      <c r="N75" s="236" t="s">
        <v>250</v>
      </c>
      <c r="O75" s="263" t="s">
        <v>250</v>
      </c>
      <c r="P75" s="264" t="s">
        <v>250</v>
      </c>
    </row>
    <row r="76" spans="1:16" ht="13.5">
      <c r="A76" s="114" t="s">
        <v>109</v>
      </c>
      <c r="B76" s="236">
        <v>148837</v>
      </c>
      <c r="C76" s="236">
        <v>135296</v>
      </c>
      <c r="D76" s="236">
        <v>-13541</v>
      </c>
      <c r="E76" s="263">
        <v>-9.097872168882738</v>
      </c>
      <c r="F76" s="264">
        <v>0.49065074179301627</v>
      </c>
      <c r="G76" s="262">
        <v>1126674</v>
      </c>
      <c r="H76" s="236">
        <v>1118390</v>
      </c>
      <c r="I76" s="236">
        <v>-8284</v>
      </c>
      <c r="J76" s="263">
        <v>-0.7352614864636976</v>
      </c>
      <c r="K76" s="264">
        <v>0.6942164000494522</v>
      </c>
      <c r="L76" s="236">
        <v>1566335</v>
      </c>
      <c r="M76" s="236">
        <v>1552498</v>
      </c>
      <c r="N76" s="236">
        <v>-13837</v>
      </c>
      <c r="O76" s="263">
        <v>-0.8833997835712069</v>
      </c>
      <c r="P76" s="264">
        <v>0.5969005668413461</v>
      </c>
    </row>
    <row r="77" spans="1:16" ht="13.5">
      <c r="A77" s="114" t="s">
        <v>110</v>
      </c>
      <c r="B77" s="236">
        <v>93061</v>
      </c>
      <c r="C77" s="236">
        <v>99484</v>
      </c>
      <c r="D77" s="236">
        <v>6423</v>
      </c>
      <c r="E77" s="263">
        <v>6.901924544116225</v>
      </c>
      <c r="F77" s="264">
        <v>0.3607785773159327</v>
      </c>
      <c r="G77" s="262">
        <v>844112</v>
      </c>
      <c r="H77" s="236">
        <v>886900</v>
      </c>
      <c r="I77" s="236">
        <v>42788</v>
      </c>
      <c r="J77" s="263">
        <v>5.068995583524461</v>
      </c>
      <c r="K77" s="264">
        <v>0.5505239900248207</v>
      </c>
      <c r="L77" s="236">
        <v>1345165</v>
      </c>
      <c r="M77" s="236">
        <v>1553282</v>
      </c>
      <c r="N77" s="236">
        <v>208117</v>
      </c>
      <c r="O77" s="263">
        <v>15.471484910773043</v>
      </c>
      <c r="P77" s="264">
        <v>0.5972019972099544</v>
      </c>
    </row>
    <row r="78" spans="1:16" ht="13.5">
      <c r="A78" s="114"/>
      <c r="B78" s="234"/>
      <c r="C78" s="234"/>
      <c r="D78" s="234"/>
      <c r="E78" s="48"/>
      <c r="F78" s="141"/>
      <c r="G78" s="234"/>
      <c r="H78" s="234"/>
      <c r="I78" s="234"/>
      <c r="J78" s="48"/>
      <c r="K78" s="141"/>
      <c r="L78" s="234"/>
      <c r="M78" s="234"/>
      <c r="N78" s="234"/>
      <c r="O78" s="48"/>
      <c r="P78" s="141"/>
    </row>
    <row r="79" spans="1:16" ht="13.5">
      <c r="A79" s="114" t="s">
        <v>111</v>
      </c>
      <c r="B79" s="236">
        <v>68008</v>
      </c>
      <c r="C79" s="236">
        <v>64070</v>
      </c>
      <c r="D79" s="236">
        <v>-3938</v>
      </c>
      <c r="E79" s="263">
        <v>-5.790495235854606</v>
      </c>
      <c r="F79" s="264">
        <v>0.23234975924401724</v>
      </c>
      <c r="G79" s="262">
        <v>161816</v>
      </c>
      <c r="H79" s="236">
        <v>146180</v>
      </c>
      <c r="I79" s="236">
        <v>-15636</v>
      </c>
      <c r="J79" s="263">
        <v>-9.662826914520197</v>
      </c>
      <c r="K79" s="264">
        <v>0.09073807290768778</v>
      </c>
      <c r="L79" s="236">
        <v>259290</v>
      </c>
      <c r="M79" s="236" t="s">
        <v>250</v>
      </c>
      <c r="N79" s="236" t="s">
        <v>250</v>
      </c>
      <c r="O79" s="263" t="s">
        <v>250</v>
      </c>
      <c r="P79" s="264" t="s">
        <v>250</v>
      </c>
    </row>
    <row r="80" spans="1:16" ht="13.5">
      <c r="A80" s="114" t="s">
        <v>112</v>
      </c>
      <c r="B80" s="236">
        <v>23046</v>
      </c>
      <c r="C80" s="236">
        <v>22259</v>
      </c>
      <c r="D80" s="236">
        <v>-787</v>
      </c>
      <c r="E80" s="263">
        <v>-3.41490931181116</v>
      </c>
      <c r="F80" s="264">
        <v>0.08072223023275447</v>
      </c>
      <c r="G80" s="262">
        <v>56175</v>
      </c>
      <c r="H80" s="236">
        <v>55254</v>
      </c>
      <c r="I80" s="236">
        <v>-921</v>
      </c>
      <c r="J80" s="263">
        <v>-1.6395193591455273</v>
      </c>
      <c r="K80" s="264">
        <v>0.034297725273234235</v>
      </c>
      <c r="L80" s="236" t="s">
        <v>250</v>
      </c>
      <c r="M80" s="236">
        <v>0</v>
      </c>
      <c r="N80" s="236" t="s">
        <v>250</v>
      </c>
      <c r="O80" s="263">
        <v>-100</v>
      </c>
      <c r="P80" s="264">
        <v>0</v>
      </c>
    </row>
    <row r="81" spans="1:16" ht="13.5">
      <c r="A81" s="114" t="s">
        <v>113</v>
      </c>
      <c r="B81" s="236">
        <v>13659</v>
      </c>
      <c r="C81" s="236" t="s">
        <v>250</v>
      </c>
      <c r="D81" s="236" t="s">
        <v>250</v>
      </c>
      <c r="E81" s="263" t="s">
        <v>250</v>
      </c>
      <c r="F81" s="264" t="s">
        <v>250</v>
      </c>
      <c r="G81" s="262">
        <v>12688</v>
      </c>
      <c r="H81" s="236" t="s">
        <v>250</v>
      </c>
      <c r="I81" s="236" t="s">
        <v>250</v>
      </c>
      <c r="J81" s="263" t="s">
        <v>250</v>
      </c>
      <c r="K81" s="264" t="s">
        <v>250</v>
      </c>
      <c r="L81" s="236">
        <v>0</v>
      </c>
      <c r="M81" s="236">
        <v>0</v>
      </c>
      <c r="N81" s="236">
        <v>0</v>
      </c>
      <c r="O81" s="263">
        <v>0</v>
      </c>
      <c r="P81" s="264">
        <v>0</v>
      </c>
    </row>
    <row r="82" spans="1:16" ht="13.5">
      <c r="A82" s="114" t="s">
        <v>114</v>
      </c>
      <c r="B82" s="236">
        <v>31303</v>
      </c>
      <c r="C82" s="236" t="s">
        <v>250</v>
      </c>
      <c r="D82" s="236" t="s">
        <v>250</v>
      </c>
      <c r="E82" s="263" t="s">
        <v>250</v>
      </c>
      <c r="F82" s="264" t="s">
        <v>250</v>
      </c>
      <c r="G82" s="262">
        <v>92953</v>
      </c>
      <c r="H82" s="236" t="s">
        <v>250</v>
      </c>
      <c r="I82" s="236" t="s">
        <v>250</v>
      </c>
      <c r="J82" s="263" t="s">
        <v>250</v>
      </c>
      <c r="K82" s="264" t="s">
        <v>250</v>
      </c>
      <c r="L82" s="236" t="s">
        <v>250</v>
      </c>
      <c r="M82" s="236" t="s">
        <v>250</v>
      </c>
      <c r="N82" s="236" t="s">
        <v>250</v>
      </c>
      <c r="O82" s="263" t="s">
        <v>250</v>
      </c>
      <c r="P82" s="264" t="s">
        <v>250</v>
      </c>
    </row>
    <row r="83" spans="1:16" ht="13.5">
      <c r="A83" s="114"/>
      <c r="B83" s="234"/>
      <c r="C83" s="234"/>
      <c r="D83" s="234"/>
      <c r="E83" s="48"/>
      <c r="F83" s="141"/>
      <c r="G83" s="234"/>
      <c r="H83" s="234"/>
      <c r="I83" s="234"/>
      <c r="J83" s="48"/>
      <c r="K83" s="141"/>
      <c r="L83" s="234"/>
      <c r="M83" s="234"/>
      <c r="N83" s="234"/>
      <c r="O83" s="48"/>
      <c r="P83" s="141"/>
    </row>
    <row r="84" spans="1:16" ht="13.5">
      <c r="A84" s="114" t="s">
        <v>115</v>
      </c>
      <c r="B84" s="236">
        <v>336043</v>
      </c>
      <c r="C84" s="236">
        <v>294808</v>
      </c>
      <c r="D84" s="236">
        <v>-41235</v>
      </c>
      <c r="E84" s="263">
        <v>-12.2707510645959</v>
      </c>
      <c r="F84" s="264">
        <v>1.0691207713939477</v>
      </c>
      <c r="G84" s="262">
        <v>488816</v>
      </c>
      <c r="H84" s="236">
        <v>416815</v>
      </c>
      <c r="I84" s="236">
        <v>-72001</v>
      </c>
      <c r="J84" s="263">
        <v>-14.72967333311512</v>
      </c>
      <c r="K84" s="264">
        <v>0.25872889491734763</v>
      </c>
      <c r="L84" s="236">
        <v>703071</v>
      </c>
      <c r="M84" s="236">
        <v>656869</v>
      </c>
      <c r="N84" s="236">
        <v>-46202</v>
      </c>
      <c r="O84" s="263">
        <v>-6.571455798916475</v>
      </c>
      <c r="P84" s="264">
        <v>0.25255135815988694</v>
      </c>
    </row>
    <row r="85" spans="1:16" ht="13.5">
      <c r="A85" s="114" t="s">
        <v>116</v>
      </c>
      <c r="B85" s="236">
        <v>97129</v>
      </c>
      <c r="C85" s="236">
        <v>84779</v>
      </c>
      <c r="D85" s="236">
        <v>-12350</v>
      </c>
      <c r="E85" s="263">
        <v>-12.715049058468633</v>
      </c>
      <c r="F85" s="264">
        <v>0.3074509167933282</v>
      </c>
      <c r="G85" s="262">
        <v>160338</v>
      </c>
      <c r="H85" s="236">
        <v>131447</v>
      </c>
      <c r="I85" s="236">
        <v>-28891</v>
      </c>
      <c r="J85" s="263">
        <v>-18.018810263318738</v>
      </c>
      <c r="K85" s="264">
        <v>0.08159288185454121</v>
      </c>
      <c r="L85" s="236">
        <v>193628</v>
      </c>
      <c r="M85" s="236">
        <v>244417</v>
      </c>
      <c r="N85" s="236">
        <v>50789</v>
      </c>
      <c r="O85" s="263">
        <v>26.230193980209464</v>
      </c>
      <c r="P85" s="264">
        <v>0.09397283980118576</v>
      </c>
    </row>
    <row r="86" spans="1:16" ht="13.5">
      <c r="A86" s="114" t="s">
        <v>117</v>
      </c>
      <c r="B86" s="236">
        <v>238914</v>
      </c>
      <c r="C86" s="236">
        <v>210029</v>
      </c>
      <c r="D86" s="236">
        <v>-28885</v>
      </c>
      <c r="E86" s="263">
        <v>-12.090124479938389</v>
      </c>
      <c r="F86" s="264">
        <v>0.7616698546006195</v>
      </c>
      <c r="G86" s="262">
        <v>328478</v>
      </c>
      <c r="H86" s="236">
        <v>285368</v>
      </c>
      <c r="I86" s="236">
        <v>-43110</v>
      </c>
      <c r="J86" s="263">
        <v>-13.124166610853694</v>
      </c>
      <c r="K86" s="264">
        <v>0.1771360130628064</v>
      </c>
      <c r="L86" s="236">
        <v>509443</v>
      </c>
      <c r="M86" s="236">
        <v>412452</v>
      </c>
      <c r="N86" s="236">
        <v>-96991</v>
      </c>
      <c r="O86" s="263">
        <v>-19.038636314563163</v>
      </c>
      <c r="P86" s="264">
        <v>0.15857851835870118</v>
      </c>
    </row>
    <row r="87" spans="1:16" ht="13.5">
      <c r="A87" s="114"/>
      <c r="B87" s="234"/>
      <c r="C87" s="234"/>
      <c r="D87" s="234"/>
      <c r="E87" s="48"/>
      <c r="F87" s="141"/>
      <c r="G87" s="234"/>
      <c r="H87" s="234"/>
      <c r="I87" s="234"/>
      <c r="J87" s="48"/>
      <c r="K87" s="141"/>
      <c r="L87" s="234"/>
      <c r="M87" s="234"/>
      <c r="N87" s="234"/>
      <c r="O87" s="48"/>
      <c r="P87" s="141"/>
    </row>
    <row r="88" spans="1:16" ht="13.5">
      <c r="A88" s="114" t="s">
        <v>118</v>
      </c>
      <c r="B88" s="236">
        <v>99724</v>
      </c>
      <c r="C88" s="236">
        <v>93363</v>
      </c>
      <c r="D88" s="236">
        <v>-6361</v>
      </c>
      <c r="E88" s="263">
        <v>-6.378604949661064</v>
      </c>
      <c r="F88" s="264">
        <v>0.338580779964089</v>
      </c>
      <c r="G88" s="262">
        <v>236861</v>
      </c>
      <c r="H88" s="236">
        <v>273326</v>
      </c>
      <c r="I88" s="236">
        <v>36465</v>
      </c>
      <c r="J88" s="263">
        <v>15.395105146056126</v>
      </c>
      <c r="K88" s="264">
        <v>0.16966120204929996</v>
      </c>
      <c r="L88" s="236" t="s">
        <v>250</v>
      </c>
      <c r="M88" s="236" t="s">
        <v>250</v>
      </c>
      <c r="N88" s="236" t="s">
        <v>250</v>
      </c>
      <c r="O88" s="263" t="s">
        <v>250</v>
      </c>
      <c r="P88" s="264" t="s">
        <v>250</v>
      </c>
    </row>
    <row r="89" spans="1:16" ht="13.5">
      <c r="A89" s="114" t="s">
        <v>119</v>
      </c>
      <c r="B89" s="236">
        <v>2170</v>
      </c>
      <c r="C89" s="236">
        <v>3764</v>
      </c>
      <c r="D89" s="236">
        <v>1594</v>
      </c>
      <c r="E89" s="263">
        <v>73.45622119815668</v>
      </c>
      <c r="F89" s="264">
        <v>0.01365014037450415</v>
      </c>
      <c r="G89" s="262">
        <v>3223</v>
      </c>
      <c r="H89" s="236">
        <v>11557</v>
      </c>
      <c r="I89" s="236">
        <v>8334</v>
      </c>
      <c r="J89" s="263">
        <v>258.5789636984176</v>
      </c>
      <c r="K89" s="264">
        <v>0.007173757754782785</v>
      </c>
      <c r="L89" s="236">
        <v>0</v>
      </c>
      <c r="M89" s="236">
        <v>0</v>
      </c>
      <c r="N89" s="236">
        <v>0</v>
      </c>
      <c r="O89" s="263" t="s">
        <v>313</v>
      </c>
      <c r="P89" s="264">
        <v>0</v>
      </c>
    </row>
    <row r="90" spans="1:16" ht="13.5">
      <c r="A90" s="114" t="s">
        <v>120</v>
      </c>
      <c r="B90" s="236">
        <v>23594</v>
      </c>
      <c r="C90" s="236">
        <v>15187</v>
      </c>
      <c r="D90" s="236">
        <v>-8407</v>
      </c>
      <c r="E90" s="263">
        <v>-35.631940323811136</v>
      </c>
      <c r="F90" s="264">
        <v>0.05507563280223021</v>
      </c>
      <c r="G90" s="262">
        <v>72662</v>
      </c>
      <c r="H90" s="236">
        <v>55424</v>
      </c>
      <c r="I90" s="236">
        <v>-17238</v>
      </c>
      <c r="J90" s="263">
        <v>-23.723541878836254</v>
      </c>
      <c r="K90" s="264">
        <v>0.03440324909587965</v>
      </c>
      <c r="L90" s="236">
        <v>0</v>
      </c>
      <c r="M90" s="236">
        <v>0</v>
      </c>
      <c r="N90" s="236">
        <v>0</v>
      </c>
      <c r="O90" s="263" t="s">
        <v>313</v>
      </c>
      <c r="P90" s="264">
        <v>0</v>
      </c>
    </row>
    <row r="91" spans="1:16" ht="13.5">
      <c r="A91" s="114" t="s">
        <v>121</v>
      </c>
      <c r="B91" s="236">
        <v>18103</v>
      </c>
      <c r="C91" s="236">
        <v>17184</v>
      </c>
      <c r="D91" s="236">
        <v>-919</v>
      </c>
      <c r="E91" s="263">
        <v>-5.0765066563553</v>
      </c>
      <c r="F91" s="264">
        <v>0.06231775031760874</v>
      </c>
      <c r="G91" s="262">
        <v>45263</v>
      </c>
      <c r="H91" s="236">
        <v>45321</v>
      </c>
      <c r="I91" s="236">
        <v>58</v>
      </c>
      <c r="J91" s="263">
        <v>0.12813998188365774</v>
      </c>
      <c r="K91" s="264">
        <v>0.028132030388899422</v>
      </c>
      <c r="L91" s="236">
        <v>0</v>
      </c>
      <c r="M91" s="236">
        <v>0</v>
      </c>
      <c r="N91" s="236">
        <v>0</v>
      </c>
      <c r="O91" s="263" t="s">
        <v>313</v>
      </c>
      <c r="P91" s="264">
        <v>0</v>
      </c>
    </row>
    <row r="92" spans="1:16" ht="13.5">
      <c r="A92" s="114" t="s">
        <v>122</v>
      </c>
      <c r="B92" s="236">
        <v>24108</v>
      </c>
      <c r="C92" s="236">
        <v>23730</v>
      </c>
      <c r="D92" s="236">
        <v>-378</v>
      </c>
      <c r="E92" s="263">
        <v>-1.5679442508710801</v>
      </c>
      <c r="F92" s="264">
        <v>0.08605680953426766</v>
      </c>
      <c r="G92" s="262">
        <v>50276</v>
      </c>
      <c r="H92" s="236">
        <v>77302</v>
      </c>
      <c r="I92" s="236">
        <v>27026</v>
      </c>
      <c r="J92" s="263">
        <v>53.75527090460657</v>
      </c>
      <c r="K92" s="264">
        <v>0.04798354434197619</v>
      </c>
      <c r="L92" s="236" t="s">
        <v>250</v>
      </c>
      <c r="M92" s="236" t="s">
        <v>250</v>
      </c>
      <c r="N92" s="236" t="s">
        <v>250</v>
      </c>
      <c r="O92" s="263" t="s">
        <v>250</v>
      </c>
      <c r="P92" s="264" t="s">
        <v>250</v>
      </c>
    </row>
    <row r="93" spans="1:16" ht="13.5">
      <c r="A93" s="114" t="s">
        <v>123</v>
      </c>
      <c r="B93" s="236">
        <v>31749</v>
      </c>
      <c r="C93" s="236">
        <v>33498</v>
      </c>
      <c r="D93" s="236">
        <v>1749</v>
      </c>
      <c r="E93" s="263">
        <v>5.508834923934612</v>
      </c>
      <c r="F93" s="264">
        <v>0.12148044693547821</v>
      </c>
      <c r="G93" s="262">
        <v>65437</v>
      </c>
      <c r="H93" s="236">
        <v>83722</v>
      </c>
      <c r="I93" s="236">
        <v>18285</v>
      </c>
      <c r="J93" s="263">
        <v>27.942906918104438</v>
      </c>
      <c r="K93" s="264">
        <v>0.051968620467761906</v>
      </c>
      <c r="L93" s="236" t="s">
        <v>250</v>
      </c>
      <c r="M93" s="236" t="s">
        <v>250</v>
      </c>
      <c r="N93" s="236" t="s">
        <v>250</v>
      </c>
      <c r="O93" s="263" t="s">
        <v>250</v>
      </c>
      <c r="P93" s="264" t="s">
        <v>250</v>
      </c>
    </row>
    <row r="94" spans="1:16" ht="13.5">
      <c r="A94" s="114"/>
      <c r="B94" s="234"/>
      <c r="C94" s="234"/>
      <c r="D94" s="234"/>
      <c r="E94" s="48"/>
      <c r="F94" s="141"/>
      <c r="G94" s="234"/>
      <c r="H94" s="234"/>
      <c r="I94" s="234"/>
      <c r="J94" s="48"/>
      <c r="K94" s="141"/>
      <c r="L94" s="234"/>
      <c r="M94" s="234"/>
      <c r="N94" s="234"/>
      <c r="O94" s="48"/>
      <c r="P94" s="141"/>
    </row>
    <row r="95" spans="1:16" ht="13.5">
      <c r="A95" s="114" t="s">
        <v>124</v>
      </c>
      <c r="B95" s="236">
        <v>413122</v>
      </c>
      <c r="C95" s="236">
        <v>392927</v>
      </c>
      <c r="D95" s="236">
        <v>-20195</v>
      </c>
      <c r="E95" s="263">
        <v>-4.888386481475206</v>
      </c>
      <c r="F95" s="264">
        <v>1.4249491782499446</v>
      </c>
      <c r="G95" s="262">
        <v>1083768</v>
      </c>
      <c r="H95" s="236">
        <v>1084648</v>
      </c>
      <c r="I95" s="236">
        <v>880</v>
      </c>
      <c r="J95" s="263">
        <v>0.08119819001852796</v>
      </c>
      <c r="K95" s="264">
        <v>0.6732717834394426</v>
      </c>
      <c r="L95" s="236">
        <v>1502477</v>
      </c>
      <c r="M95" s="236">
        <v>1335861</v>
      </c>
      <c r="N95" s="236">
        <v>-166616</v>
      </c>
      <c r="O95" s="263">
        <v>-11.089421002784078</v>
      </c>
      <c r="P95" s="264">
        <v>0.5136085122951832</v>
      </c>
    </row>
    <row r="96" spans="1:16" ht="13.5">
      <c r="A96" s="114" t="s">
        <v>125</v>
      </c>
      <c r="B96" s="236">
        <v>247934</v>
      </c>
      <c r="C96" s="236">
        <v>236327</v>
      </c>
      <c r="D96" s="236">
        <v>-11607</v>
      </c>
      <c r="E96" s="263">
        <v>-4.681487815305687</v>
      </c>
      <c r="F96" s="264">
        <v>0.8570395122968761</v>
      </c>
      <c r="G96" s="262">
        <v>606954</v>
      </c>
      <c r="H96" s="236">
        <v>640591</v>
      </c>
      <c r="I96" s="236">
        <v>33637</v>
      </c>
      <c r="J96" s="263">
        <v>5.5419356326838605</v>
      </c>
      <c r="K96" s="264">
        <v>0.39763300630735127</v>
      </c>
      <c r="L96" s="236">
        <v>1111533</v>
      </c>
      <c r="M96" s="236">
        <v>994055</v>
      </c>
      <c r="N96" s="236">
        <v>-117478</v>
      </c>
      <c r="O96" s="263">
        <v>-10.569006948061826</v>
      </c>
      <c r="P96" s="264">
        <v>0.3821917921771714</v>
      </c>
    </row>
    <row r="97" spans="1:16" ht="13.5">
      <c r="A97" s="114" t="s">
        <v>126</v>
      </c>
      <c r="B97" s="236">
        <v>41591</v>
      </c>
      <c r="C97" s="236">
        <v>36458</v>
      </c>
      <c r="D97" s="236">
        <v>-5133</v>
      </c>
      <c r="E97" s="263">
        <v>-12.341612368060398</v>
      </c>
      <c r="F97" s="264">
        <v>0.13221488251160263</v>
      </c>
      <c r="G97" s="262">
        <v>39473</v>
      </c>
      <c r="H97" s="236">
        <v>28327</v>
      </c>
      <c r="I97" s="236">
        <v>-11146</v>
      </c>
      <c r="J97" s="263">
        <v>-28.237022775061433</v>
      </c>
      <c r="K97" s="264">
        <v>0.017583372494568827</v>
      </c>
      <c r="L97" s="236" t="s">
        <v>250</v>
      </c>
      <c r="M97" s="236" t="s">
        <v>250</v>
      </c>
      <c r="N97" s="236" t="s">
        <v>250</v>
      </c>
      <c r="O97" s="263" t="s">
        <v>250</v>
      </c>
      <c r="P97" s="264" t="s">
        <v>250</v>
      </c>
    </row>
    <row r="98" spans="1:16" ht="13.5">
      <c r="A98" s="114" t="s">
        <v>261</v>
      </c>
      <c r="B98" s="236">
        <v>92803</v>
      </c>
      <c r="C98" s="236">
        <v>88874</v>
      </c>
      <c r="D98" s="236">
        <v>-3929</v>
      </c>
      <c r="E98" s="263">
        <v>-4.233699341616112</v>
      </c>
      <c r="F98" s="264">
        <v>0.3223014281731354</v>
      </c>
      <c r="G98" s="262">
        <v>377414</v>
      </c>
      <c r="H98" s="236">
        <v>362061</v>
      </c>
      <c r="I98" s="236">
        <v>-15353</v>
      </c>
      <c r="J98" s="263">
        <v>-4.067946605054396</v>
      </c>
      <c r="K98" s="264">
        <v>0.22474153382836462</v>
      </c>
      <c r="L98" s="236">
        <v>325330</v>
      </c>
      <c r="M98" s="236">
        <v>301460</v>
      </c>
      <c r="N98" s="236">
        <v>-23870</v>
      </c>
      <c r="O98" s="263">
        <v>-7.337165339808806</v>
      </c>
      <c r="P98" s="264">
        <v>0.11590459046001489</v>
      </c>
    </row>
    <row r="99" spans="1:16" ht="13.5">
      <c r="A99" s="114" t="s">
        <v>127</v>
      </c>
      <c r="B99" s="236">
        <v>30794</v>
      </c>
      <c r="C99" s="236">
        <v>31268</v>
      </c>
      <c r="D99" s="236">
        <v>474</v>
      </c>
      <c r="E99" s="263">
        <v>1.5392608949795414</v>
      </c>
      <c r="F99" s="264">
        <v>0.11339335526833043</v>
      </c>
      <c r="G99" s="262">
        <v>59927</v>
      </c>
      <c r="H99" s="236">
        <v>53669</v>
      </c>
      <c r="I99" s="236">
        <v>-6258</v>
      </c>
      <c r="J99" s="263">
        <v>-10.442705291437916</v>
      </c>
      <c r="K99" s="264">
        <v>0.03331387080915785</v>
      </c>
      <c r="L99" s="236" t="s">
        <v>250</v>
      </c>
      <c r="M99" s="236" t="s">
        <v>250</v>
      </c>
      <c r="N99" s="236" t="s">
        <v>250</v>
      </c>
      <c r="O99" s="263" t="s">
        <v>250</v>
      </c>
      <c r="P99" s="264" t="s">
        <v>250</v>
      </c>
    </row>
    <row r="100" spans="1:16" ht="13.5">
      <c r="A100" s="114"/>
      <c r="B100" s="234"/>
      <c r="C100" s="234"/>
      <c r="D100" s="234"/>
      <c r="E100" s="48"/>
      <c r="F100" s="141"/>
      <c r="G100" s="234"/>
      <c r="H100" s="234"/>
      <c r="I100" s="234"/>
      <c r="J100" s="48"/>
      <c r="K100" s="141"/>
      <c r="L100" s="234"/>
      <c r="M100" s="234"/>
      <c r="N100" s="234"/>
      <c r="O100" s="48"/>
      <c r="P100" s="141"/>
    </row>
    <row r="101" spans="1:16" ht="13.5">
      <c r="A101" s="114" t="s">
        <v>128</v>
      </c>
      <c r="B101" s="236">
        <v>228348</v>
      </c>
      <c r="C101" s="236">
        <v>202395</v>
      </c>
      <c r="D101" s="236">
        <v>-25953</v>
      </c>
      <c r="E101" s="263">
        <v>-11.365547322507751</v>
      </c>
      <c r="F101" s="264">
        <v>0.7339851650100337</v>
      </c>
      <c r="G101" s="262">
        <v>920707</v>
      </c>
      <c r="H101" s="236">
        <v>724308</v>
      </c>
      <c r="I101" s="236">
        <v>-196399</v>
      </c>
      <c r="J101" s="263">
        <v>-21.33132473197228</v>
      </c>
      <c r="K101" s="264">
        <v>0.44959852313327064</v>
      </c>
      <c r="L101" s="236">
        <v>1172457</v>
      </c>
      <c r="M101" s="236">
        <v>945516</v>
      </c>
      <c r="N101" s="236">
        <v>-226941</v>
      </c>
      <c r="O101" s="263">
        <v>-19.35601902671057</v>
      </c>
      <c r="P101" s="264">
        <v>0.36352963827171575</v>
      </c>
    </row>
    <row r="102" spans="1:16" ht="13.5">
      <c r="A102" s="114" t="s">
        <v>129</v>
      </c>
      <c r="B102" s="236">
        <v>146512</v>
      </c>
      <c r="C102" s="236">
        <v>128085</v>
      </c>
      <c r="D102" s="236">
        <v>-18427</v>
      </c>
      <c r="E102" s="263">
        <v>-12.577126788249426</v>
      </c>
      <c r="F102" s="264">
        <v>0.4645000610702348</v>
      </c>
      <c r="G102" s="262">
        <v>797291</v>
      </c>
      <c r="H102" s="236">
        <v>637383</v>
      </c>
      <c r="I102" s="236">
        <v>-159908</v>
      </c>
      <c r="J102" s="263">
        <v>-20.056416038811424</v>
      </c>
      <c r="K102" s="264">
        <v>0.39564170970119544</v>
      </c>
      <c r="L102" s="238" t="s">
        <v>278</v>
      </c>
      <c r="M102" s="238" t="s">
        <v>278</v>
      </c>
      <c r="N102" s="238" t="s">
        <v>278</v>
      </c>
      <c r="O102" s="246" t="s">
        <v>278</v>
      </c>
      <c r="P102" s="247" t="s">
        <v>278</v>
      </c>
    </row>
    <row r="103" spans="1:16" ht="13.5">
      <c r="A103" s="118" t="s">
        <v>130</v>
      </c>
      <c r="B103" s="260">
        <v>81836</v>
      </c>
      <c r="C103" s="261">
        <v>74310</v>
      </c>
      <c r="D103" s="261">
        <v>-7526</v>
      </c>
      <c r="E103" s="265">
        <v>-9.196441663815435</v>
      </c>
      <c r="F103" s="266">
        <v>0.26948510393979896</v>
      </c>
      <c r="G103" s="260">
        <v>123416</v>
      </c>
      <c r="H103" s="261">
        <v>86925</v>
      </c>
      <c r="I103" s="261">
        <v>-36491</v>
      </c>
      <c r="J103" s="265">
        <v>-29.56747909509302</v>
      </c>
      <c r="K103" s="266">
        <v>0.05395681343207525</v>
      </c>
      <c r="L103" s="260" t="s">
        <v>250</v>
      </c>
      <c r="M103" s="261" t="s">
        <v>250</v>
      </c>
      <c r="N103" s="261" t="s">
        <v>250</v>
      </c>
      <c r="O103" s="265" t="s">
        <v>250</v>
      </c>
      <c r="P103" s="266" t="s">
        <v>250</v>
      </c>
    </row>
    <row r="105" s="188" customFormat="1" ht="13.5">
      <c r="A105" s="187" t="s">
        <v>317</v>
      </c>
    </row>
  </sheetData>
  <mergeCells count="6">
    <mergeCell ref="B4:F4"/>
    <mergeCell ref="G4:K4"/>
    <mergeCell ref="L4:P4"/>
    <mergeCell ref="B56:F56"/>
    <mergeCell ref="G56:K56"/>
    <mergeCell ref="L56:P56"/>
  </mergeCells>
  <hyperlinks>
    <hyperlink ref="A105" r:id="rId1" display="（注）従業者規模の異動も生産額の変動要因となる。（利用上の注意*32）"/>
  </hyperlinks>
  <printOptions/>
  <pageMargins left="0.7874015748031497" right="0.7874015748031497" top="0.984251968503937" bottom="0.5905511811023623" header="0.5118110236220472" footer="0.5118110236220472"/>
  <pageSetup horizontalDpi="300" verticalDpi="300" orientation="landscape" paperSize="9" scale="72" r:id="rId2"/>
  <rowBreaks count="1" manualBreakCount="1">
    <brk id="52" max="16" man="1"/>
  </rowBreaks>
</worksheet>
</file>

<file path=xl/worksheets/sheet7.xml><?xml version="1.0" encoding="utf-8"?>
<worksheet xmlns="http://schemas.openxmlformats.org/spreadsheetml/2006/main" xmlns:r="http://schemas.openxmlformats.org/officeDocument/2006/relationships">
  <dimension ref="A1:Z73"/>
  <sheetViews>
    <sheetView zoomScale="75" zoomScaleNormal="75" zoomScaleSheetLayoutView="75" workbookViewId="0" topLeftCell="A1">
      <selection activeCell="M21" sqref="M21"/>
    </sheetView>
  </sheetViews>
  <sheetFormatPr defaultColWidth="9.00390625" defaultRowHeight="13.5"/>
  <cols>
    <col min="1" max="1" width="13.25390625" style="2" customWidth="1"/>
    <col min="2" max="4" width="6.625" style="2" customWidth="1"/>
    <col min="5" max="5" width="7.125" style="2" customWidth="1"/>
    <col min="6" max="6" width="10.875" style="2" bestFit="1" customWidth="1"/>
    <col min="7" max="8" width="7.125" style="2" customWidth="1"/>
    <col min="9" max="9" width="8.00390625" style="2" customWidth="1"/>
    <col min="10" max="10" width="7.375" style="2" customWidth="1"/>
    <col min="11" max="11" width="8.75390625" style="2" customWidth="1"/>
    <col min="12" max="13" width="7.125" style="2" customWidth="1"/>
    <col min="14" max="14" width="11.625" style="2" customWidth="1"/>
    <col min="15" max="16" width="7.125" style="2" customWidth="1"/>
    <col min="17" max="17" width="11.125" style="2" customWidth="1"/>
    <col min="18" max="19" width="7.125" style="2" customWidth="1"/>
    <col min="20" max="20" width="2.50390625" style="2" customWidth="1"/>
    <col min="21" max="21" width="9.00390625" style="2" customWidth="1"/>
    <col min="22" max="23" width="10.125" style="2" bestFit="1" customWidth="1"/>
    <col min="24" max="24" width="9.00390625" style="2" customWidth="1"/>
    <col min="25" max="25" width="12.50390625" style="2" bestFit="1" customWidth="1"/>
    <col min="26" max="26" width="5.125" style="2" bestFit="1" customWidth="1"/>
    <col min="27" max="16384" width="9.00390625" style="2" customWidth="1"/>
  </cols>
  <sheetData>
    <row r="1" ht="16.5" customHeight="1">
      <c r="A1" s="2" t="s">
        <v>137</v>
      </c>
    </row>
    <row r="2" ht="15.75" customHeight="1"/>
    <row r="3" ht="16.5" customHeight="1">
      <c r="S3" s="36" t="s">
        <v>45</v>
      </c>
    </row>
    <row r="4" spans="1:19" ht="14.25" customHeight="1">
      <c r="A4" s="13"/>
      <c r="B4" s="219" t="s">
        <v>46</v>
      </c>
      <c r="C4" s="220"/>
      <c r="D4" s="220"/>
      <c r="E4" s="220"/>
      <c r="F4" s="221"/>
      <c r="G4" s="219" t="s">
        <v>138</v>
      </c>
      <c r="H4" s="220"/>
      <c r="I4" s="220"/>
      <c r="J4" s="220"/>
      <c r="K4" s="220"/>
      <c r="L4" s="220"/>
      <c r="M4" s="220"/>
      <c r="N4" s="219" t="s">
        <v>48</v>
      </c>
      <c r="O4" s="220"/>
      <c r="P4" s="220"/>
      <c r="Q4" s="220"/>
      <c r="R4" s="220"/>
      <c r="S4" s="221"/>
    </row>
    <row r="5" spans="1:19" ht="15" customHeight="1">
      <c r="A5" s="9" t="s">
        <v>139</v>
      </c>
      <c r="B5" s="1" t="s">
        <v>270</v>
      </c>
      <c r="C5" s="1" t="s">
        <v>271</v>
      </c>
      <c r="F5" s="37"/>
      <c r="G5" s="1" t="s">
        <v>270</v>
      </c>
      <c r="H5" s="1" t="s">
        <v>271</v>
      </c>
      <c r="M5" s="37"/>
      <c r="N5" s="1" t="s">
        <v>270</v>
      </c>
      <c r="O5" s="207" t="s">
        <v>271</v>
      </c>
      <c r="P5" s="208"/>
      <c r="S5" s="34"/>
    </row>
    <row r="6" spans="1:19" ht="15" customHeight="1">
      <c r="A6" s="12"/>
      <c r="B6" s="11"/>
      <c r="C6" s="10"/>
      <c r="D6" s="38" t="s">
        <v>51</v>
      </c>
      <c r="E6" s="38" t="s">
        <v>52</v>
      </c>
      <c r="F6" s="38" t="s">
        <v>92</v>
      </c>
      <c r="G6" s="11"/>
      <c r="H6" s="10"/>
      <c r="I6" s="38" t="s">
        <v>140</v>
      </c>
      <c r="J6" s="39" t="s">
        <v>141</v>
      </c>
      <c r="K6" s="38" t="s">
        <v>306</v>
      </c>
      <c r="L6" s="38" t="s">
        <v>52</v>
      </c>
      <c r="M6" s="38" t="s">
        <v>53</v>
      </c>
      <c r="N6" s="10"/>
      <c r="O6" s="10"/>
      <c r="P6" s="4"/>
      <c r="Q6" s="38" t="s">
        <v>54</v>
      </c>
      <c r="R6" s="38" t="s">
        <v>52</v>
      </c>
      <c r="S6" s="38" t="s">
        <v>53</v>
      </c>
    </row>
    <row r="7" spans="1:19" ht="17.25" customHeight="1">
      <c r="A7" s="7"/>
      <c r="B7" s="45"/>
      <c r="C7" s="45"/>
      <c r="D7" s="45"/>
      <c r="E7" s="45"/>
      <c r="F7" s="45"/>
      <c r="G7" s="89"/>
      <c r="H7" s="45"/>
      <c r="I7" s="45"/>
      <c r="J7" s="45"/>
      <c r="K7" s="45"/>
      <c r="L7" s="45"/>
      <c r="M7" s="45"/>
      <c r="N7" s="89"/>
      <c r="O7" s="45"/>
      <c r="P7" s="45"/>
      <c r="Q7" s="45"/>
      <c r="R7" s="45"/>
      <c r="S7" s="46"/>
    </row>
    <row r="8" spans="1:19" ht="17.25" customHeight="1">
      <c r="A8" s="9" t="s">
        <v>142</v>
      </c>
      <c r="B8" s="125">
        <f>SUM(B10:B15)</f>
        <v>2341</v>
      </c>
      <c r="C8" s="125">
        <f>SUM(C10:C15)</f>
        <v>2168</v>
      </c>
      <c r="D8" s="51">
        <f>C8-B8</f>
        <v>-173</v>
      </c>
      <c r="E8" s="52">
        <f>C8/B8*100-100</f>
        <v>-7.390004271678777</v>
      </c>
      <c r="F8" s="126">
        <f>SUM(F10:F15)</f>
        <v>100</v>
      </c>
      <c r="G8" s="127">
        <v>72114</v>
      </c>
      <c r="H8" s="125">
        <f>SUM(H10:H15)</f>
        <v>68948</v>
      </c>
      <c r="I8" s="125">
        <f>SUM(I10:I15)</f>
        <v>68484</v>
      </c>
      <c r="J8" s="125">
        <f>SUM(J10:J15)</f>
        <v>464</v>
      </c>
      <c r="K8" s="51">
        <f>H8-G8</f>
        <v>-3166</v>
      </c>
      <c r="L8" s="52">
        <f>H8/G8*100-100</f>
        <v>-4.390270959869085</v>
      </c>
      <c r="M8" s="128">
        <f>SUM(M10:M15)</f>
        <v>100</v>
      </c>
      <c r="N8" s="127">
        <v>308745865</v>
      </c>
      <c r="O8" s="197">
        <f>SUM(O10:O15)</f>
        <v>284717341</v>
      </c>
      <c r="P8" s="197"/>
      <c r="Q8" s="125">
        <f>O8-N8</f>
        <v>-24028524</v>
      </c>
      <c r="R8" s="52">
        <f>O8/N8*100-100</f>
        <v>-7.782622125157857</v>
      </c>
      <c r="S8" s="129">
        <f>SUM(S10:S15)</f>
        <v>100</v>
      </c>
    </row>
    <row r="9" spans="1:19" ht="17.25" customHeight="1">
      <c r="A9" s="9"/>
      <c r="B9" s="125"/>
      <c r="C9" s="3"/>
      <c r="D9" s="51"/>
      <c r="E9" s="130"/>
      <c r="F9" s="131">
        <f>IF(F8=100,"","エラー！")</f>
      </c>
      <c r="G9" s="127"/>
      <c r="H9" s="3"/>
      <c r="I9" s="3">
        <f>IF(I8='第３表'!I8,"","エラー")</f>
      </c>
      <c r="J9" s="3">
        <f>IF(J8='第３表'!J8,"","エラー")</f>
      </c>
      <c r="K9" s="51"/>
      <c r="L9" s="52"/>
      <c r="M9" s="131">
        <f>IF(M8=100,"","エラー！")</f>
      </c>
      <c r="N9" s="127"/>
      <c r="O9" s="92"/>
      <c r="P9" s="3"/>
      <c r="Q9" s="125"/>
      <c r="R9" s="52"/>
      <c r="S9" s="132">
        <f>IF(S8=100,"","エラー！")</f>
      </c>
    </row>
    <row r="10" spans="1:23" ht="17.25" customHeight="1">
      <c r="A10" s="9" t="s">
        <v>143</v>
      </c>
      <c r="B10" s="125">
        <v>375</v>
      </c>
      <c r="C10" s="92">
        <v>346</v>
      </c>
      <c r="D10" s="51">
        <f aca="true" t="shared" si="0" ref="D10:D15">C10-B10</f>
        <v>-29</v>
      </c>
      <c r="E10" s="52">
        <f aca="true" t="shared" si="1" ref="E10:E15">C10/B10*100-100</f>
        <v>-7.733333333333334</v>
      </c>
      <c r="F10" s="131">
        <f aca="true" t="shared" si="2" ref="F10:F15">C10/$C$8*100</f>
        <v>15.959409594095941</v>
      </c>
      <c r="G10" s="127">
        <v>11555</v>
      </c>
      <c r="H10" s="125">
        <v>11261</v>
      </c>
      <c r="I10" s="125">
        <v>11180</v>
      </c>
      <c r="J10" s="125">
        <v>81</v>
      </c>
      <c r="K10" s="51">
        <f aca="true" t="shared" si="3" ref="K10:K15">H10-G10</f>
        <v>-294</v>
      </c>
      <c r="L10" s="52">
        <f aca="true" t="shared" si="4" ref="L10:L15">H10/G10*100-100</f>
        <v>-2.5443530938987493</v>
      </c>
      <c r="M10" s="130">
        <f aca="true" t="shared" si="5" ref="M10:M15">H10/$H$8*100</f>
        <v>16.332598480013925</v>
      </c>
      <c r="N10" s="127">
        <v>63043988</v>
      </c>
      <c r="O10" s="197">
        <v>52806383</v>
      </c>
      <c r="P10" s="197"/>
      <c r="Q10" s="125">
        <f aca="true" t="shared" si="6" ref="Q10:Q15">O10-N10</f>
        <v>-10237605</v>
      </c>
      <c r="R10" s="52">
        <f aca="true" t="shared" si="7" ref="R10:R15">O10/N10*100-100</f>
        <v>-16.238828355845754</v>
      </c>
      <c r="S10" s="133">
        <f aca="true" t="shared" si="8" ref="S10:S15">O10/$O$8*100</f>
        <v>18.546950043341408</v>
      </c>
      <c r="U10" s="134"/>
      <c r="V10" s="71"/>
      <c r="W10" s="71"/>
    </row>
    <row r="11" spans="1:23" ht="17.25" customHeight="1">
      <c r="A11" s="9" t="s">
        <v>144</v>
      </c>
      <c r="B11" s="125">
        <v>744</v>
      </c>
      <c r="C11" s="92">
        <v>711</v>
      </c>
      <c r="D11" s="51">
        <f t="shared" si="0"/>
        <v>-33</v>
      </c>
      <c r="E11" s="52">
        <f t="shared" si="1"/>
        <v>-4.435483870967744</v>
      </c>
      <c r="F11" s="131">
        <f t="shared" si="2"/>
        <v>32.79520295202952</v>
      </c>
      <c r="G11" s="127">
        <v>29396</v>
      </c>
      <c r="H11" s="125">
        <v>28201</v>
      </c>
      <c r="I11" s="125">
        <v>28138</v>
      </c>
      <c r="J11" s="125">
        <v>63</v>
      </c>
      <c r="K11" s="51">
        <f t="shared" si="3"/>
        <v>-1195</v>
      </c>
      <c r="L11" s="52">
        <f t="shared" si="4"/>
        <v>-4.065178935909657</v>
      </c>
      <c r="M11" s="130">
        <f t="shared" si="5"/>
        <v>40.90183906712305</v>
      </c>
      <c r="N11" s="127">
        <v>180919240</v>
      </c>
      <c r="O11" s="197">
        <v>170776877</v>
      </c>
      <c r="P11" s="197"/>
      <c r="Q11" s="125">
        <f t="shared" si="6"/>
        <v>-10142363</v>
      </c>
      <c r="R11" s="52">
        <f t="shared" si="7"/>
        <v>-5.606016806172747</v>
      </c>
      <c r="S11" s="133">
        <f t="shared" si="8"/>
        <v>59.98119974013104</v>
      </c>
      <c r="U11" s="134"/>
      <c r="V11" s="71"/>
      <c r="W11" s="71"/>
    </row>
    <row r="12" spans="1:23" ht="17.25" customHeight="1">
      <c r="A12" s="9" t="s">
        <v>145</v>
      </c>
      <c r="B12" s="125">
        <v>146</v>
      </c>
      <c r="C12" s="92">
        <v>135</v>
      </c>
      <c r="D12" s="51">
        <f t="shared" si="0"/>
        <v>-11</v>
      </c>
      <c r="E12" s="52">
        <f t="shared" si="1"/>
        <v>-7.534246575342465</v>
      </c>
      <c r="F12" s="131">
        <f t="shared" si="2"/>
        <v>6.226937269372694</v>
      </c>
      <c r="G12" s="127">
        <v>3897</v>
      </c>
      <c r="H12" s="125">
        <v>3735</v>
      </c>
      <c r="I12" s="125">
        <v>3712</v>
      </c>
      <c r="J12" s="125">
        <v>23</v>
      </c>
      <c r="K12" s="51">
        <f t="shared" si="3"/>
        <v>-162</v>
      </c>
      <c r="L12" s="52">
        <f t="shared" si="4"/>
        <v>-4.157043879907619</v>
      </c>
      <c r="M12" s="130">
        <f t="shared" si="5"/>
        <v>5.417125949991298</v>
      </c>
      <c r="N12" s="127">
        <v>9659976</v>
      </c>
      <c r="O12" s="197">
        <v>8667131</v>
      </c>
      <c r="P12" s="197"/>
      <c r="Q12" s="125">
        <f t="shared" si="6"/>
        <v>-992845</v>
      </c>
      <c r="R12" s="52">
        <f t="shared" si="7"/>
        <v>-10.277924085939759</v>
      </c>
      <c r="S12" s="133">
        <f t="shared" si="8"/>
        <v>3.0441177097112604</v>
      </c>
      <c r="U12" s="134"/>
      <c r="V12" s="71"/>
      <c r="W12" s="71"/>
    </row>
    <row r="13" spans="1:23" ht="17.25" customHeight="1">
      <c r="A13" s="9" t="s">
        <v>146</v>
      </c>
      <c r="B13" s="125">
        <v>433</v>
      </c>
      <c r="C13" s="92">
        <v>391</v>
      </c>
      <c r="D13" s="51">
        <f t="shared" si="0"/>
        <v>-42</v>
      </c>
      <c r="E13" s="52">
        <f t="shared" si="1"/>
        <v>-9.699769053117777</v>
      </c>
      <c r="F13" s="131">
        <f t="shared" si="2"/>
        <v>18.035055350553506</v>
      </c>
      <c r="G13" s="127">
        <v>15082</v>
      </c>
      <c r="H13" s="125">
        <v>14142</v>
      </c>
      <c r="I13" s="125">
        <v>14057</v>
      </c>
      <c r="J13" s="125">
        <v>85</v>
      </c>
      <c r="K13" s="51">
        <f t="shared" si="3"/>
        <v>-940</v>
      </c>
      <c r="L13" s="52">
        <f t="shared" si="4"/>
        <v>-6.23259514653229</v>
      </c>
      <c r="M13" s="130">
        <f t="shared" si="5"/>
        <v>20.51110982189476</v>
      </c>
      <c r="N13" s="127">
        <v>33441855</v>
      </c>
      <c r="O13" s="197">
        <v>32535535</v>
      </c>
      <c r="P13" s="197"/>
      <c r="Q13" s="125">
        <f t="shared" si="6"/>
        <v>-906320</v>
      </c>
      <c r="R13" s="52">
        <f t="shared" si="7"/>
        <v>-2.7101367433116366</v>
      </c>
      <c r="S13" s="133">
        <f t="shared" si="8"/>
        <v>11.427310639291198</v>
      </c>
      <c r="U13" s="134"/>
      <c r="V13" s="71"/>
      <c r="W13" s="71"/>
    </row>
    <row r="14" spans="1:23" ht="17.25" customHeight="1">
      <c r="A14" s="9" t="s">
        <v>147</v>
      </c>
      <c r="B14" s="125">
        <v>237</v>
      </c>
      <c r="C14" s="92">
        <v>212</v>
      </c>
      <c r="D14" s="51">
        <f t="shared" si="0"/>
        <v>-25</v>
      </c>
      <c r="E14" s="52">
        <f t="shared" si="1"/>
        <v>-10.548523206751057</v>
      </c>
      <c r="F14" s="131">
        <f t="shared" si="2"/>
        <v>9.778597785977858</v>
      </c>
      <c r="G14" s="127">
        <v>5281</v>
      </c>
      <c r="H14" s="125">
        <v>4974</v>
      </c>
      <c r="I14" s="125">
        <v>4919</v>
      </c>
      <c r="J14" s="125">
        <v>55</v>
      </c>
      <c r="K14" s="51">
        <f t="shared" si="3"/>
        <v>-307</v>
      </c>
      <c r="L14" s="52">
        <f t="shared" si="4"/>
        <v>-5.813292936943753</v>
      </c>
      <c r="M14" s="130">
        <f t="shared" si="5"/>
        <v>7.214132389626965</v>
      </c>
      <c r="N14" s="127">
        <v>8441215</v>
      </c>
      <c r="O14" s="197">
        <v>7888400</v>
      </c>
      <c r="P14" s="197"/>
      <c r="Q14" s="125">
        <f t="shared" si="6"/>
        <v>-552815</v>
      </c>
      <c r="R14" s="52">
        <f t="shared" si="7"/>
        <v>-6.548997981925581</v>
      </c>
      <c r="S14" s="133">
        <f t="shared" si="8"/>
        <v>2.7706074987543525</v>
      </c>
      <c r="U14" s="134"/>
      <c r="V14" s="71"/>
      <c r="W14" s="71"/>
    </row>
    <row r="15" spans="1:23" ht="17.25" customHeight="1">
      <c r="A15" s="9" t="s">
        <v>148</v>
      </c>
      <c r="B15" s="125">
        <v>406</v>
      </c>
      <c r="C15" s="92">
        <v>373</v>
      </c>
      <c r="D15" s="51">
        <f t="shared" si="0"/>
        <v>-33</v>
      </c>
      <c r="E15" s="52">
        <f t="shared" si="1"/>
        <v>-8.128078817733979</v>
      </c>
      <c r="F15" s="131">
        <f t="shared" si="2"/>
        <v>17.20479704797048</v>
      </c>
      <c r="G15" s="127">
        <v>6903</v>
      </c>
      <c r="H15" s="125">
        <v>6635</v>
      </c>
      <c r="I15" s="125">
        <v>6478</v>
      </c>
      <c r="J15" s="125">
        <v>157</v>
      </c>
      <c r="K15" s="51">
        <f t="shared" si="3"/>
        <v>-268</v>
      </c>
      <c r="L15" s="52">
        <f t="shared" si="4"/>
        <v>-3.8823699840649084</v>
      </c>
      <c r="M15" s="130">
        <f t="shared" si="5"/>
        <v>9.623194291350003</v>
      </c>
      <c r="N15" s="127">
        <v>13239591</v>
      </c>
      <c r="O15" s="197">
        <v>12043015</v>
      </c>
      <c r="P15" s="197"/>
      <c r="Q15" s="125">
        <f t="shared" si="6"/>
        <v>-1196576</v>
      </c>
      <c r="R15" s="52">
        <f t="shared" si="7"/>
        <v>-9.037862272331523</v>
      </c>
      <c r="S15" s="133">
        <f t="shared" si="8"/>
        <v>4.229814368770745</v>
      </c>
      <c r="U15" s="134"/>
      <c r="V15" s="71"/>
      <c r="W15" s="71"/>
    </row>
    <row r="16" spans="1:21" ht="17.25" customHeight="1">
      <c r="A16" s="11"/>
      <c r="B16" s="4"/>
      <c r="C16" s="4"/>
      <c r="D16" s="4"/>
      <c r="E16" s="4"/>
      <c r="F16" s="4"/>
      <c r="G16" s="10"/>
      <c r="H16" s="4"/>
      <c r="I16" s="4"/>
      <c r="J16" s="4"/>
      <c r="K16" s="4"/>
      <c r="L16" s="4"/>
      <c r="M16" s="4"/>
      <c r="N16" s="10"/>
      <c r="O16" s="135"/>
      <c r="P16" s="135"/>
      <c r="Q16" s="4"/>
      <c r="R16" s="4"/>
      <c r="S16" s="34"/>
      <c r="U16" s="134"/>
    </row>
    <row r="18" ht="13.5" hidden="1"/>
    <row r="19" spans="3:6" ht="13.5" hidden="1">
      <c r="C19" s="198"/>
      <c r="D19" s="198"/>
      <c r="E19" s="198"/>
      <c r="F19" s="198"/>
    </row>
    <row r="21" ht="13.5">
      <c r="P21" s="36" t="s">
        <v>309</v>
      </c>
    </row>
    <row r="22" spans="1:16" ht="13.5">
      <c r="A22" s="201" t="s">
        <v>139</v>
      </c>
      <c r="B22" s="219" t="s">
        <v>149</v>
      </c>
      <c r="C22" s="220"/>
      <c r="D22" s="220"/>
      <c r="E22" s="220"/>
      <c r="F22" s="220"/>
      <c r="G22" s="220"/>
      <c r="H22" s="220"/>
      <c r="I22" s="220"/>
      <c r="J22" s="219" t="s">
        <v>133</v>
      </c>
      <c r="K22" s="220"/>
      <c r="L22" s="220"/>
      <c r="M22" s="220"/>
      <c r="N22" s="220"/>
      <c r="O22" s="220"/>
      <c r="P22" s="221"/>
    </row>
    <row r="23" spans="1:16" ht="13.5">
      <c r="A23" s="202"/>
      <c r="B23" s="207" t="s">
        <v>272</v>
      </c>
      <c r="C23" s="209"/>
      <c r="D23" s="207" t="s">
        <v>273</v>
      </c>
      <c r="E23" s="208"/>
      <c r="I23" s="37"/>
      <c r="J23" s="207" t="s">
        <v>272</v>
      </c>
      <c r="K23" s="209"/>
      <c r="L23" s="207" t="s">
        <v>273</v>
      </c>
      <c r="M23" s="208"/>
      <c r="P23" s="34"/>
    </row>
    <row r="24" spans="1:16" ht="13.5">
      <c r="A24" s="202"/>
      <c r="B24" s="6"/>
      <c r="C24" s="63"/>
      <c r="D24" s="6"/>
      <c r="E24" s="3"/>
      <c r="F24" s="7" t="s">
        <v>54</v>
      </c>
      <c r="G24" s="7" t="s">
        <v>52</v>
      </c>
      <c r="H24" s="7" t="s">
        <v>53</v>
      </c>
      <c r="I24" s="13" t="s">
        <v>150</v>
      </c>
      <c r="J24" s="6"/>
      <c r="K24" s="63"/>
      <c r="L24" s="6"/>
      <c r="M24" s="3"/>
      <c r="N24" s="7" t="s">
        <v>54</v>
      </c>
      <c r="O24" s="7" t="s">
        <v>52</v>
      </c>
      <c r="P24" s="7" t="s">
        <v>53</v>
      </c>
    </row>
    <row r="25" spans="1:16" ht="13.5">
      <c r="A25" s="203"/>
      <c r="B25" s="10"/>
      <c r="C25" s="34"/>
      <c r="D25" s="10"/>
      <c r="E25" s="4"/>
      <c r="F25" s="11"/>
      <c r="G25" s="11"/>
      <c r="H25" s="11"/>
      <c r="I25" s="11" t="s">
        <v>151</v>
      </c>
      <c r="J25" s="10"/>
      <c r="K25" s="34"/>
      <c r="L25" s="10"/>
      <c r="M25" s="4"/>
      <c r="N25" s="11"/>
      <c r="O25" s="11"/>
      <c r="P25" s="11"/>
    </row>
    <row r="26" spans="1:16" ht="17.25" customHeight="1">
      <c r="A26" s="13"/>
      <c r="B26" s="45"/>
      <c r="C26" s="45"/>
      <c r="D26" s="45"/>
      <c r="E26" s="45"/>
      <c r="F26" s="45"/>
      <c r="G26" s="45"/>
      <c r="H26" s="45"/>
      <c r="I26" s="45"/>
      <c r="J26" s="89"/>
      <c r="K26" s="45"/>
      <c r="L26" s="45"/>
      <c r="M26" s="45"/>
      <c r="N26" s="45"/>
      <c r="O26" s="45"/>
      <c r="P26" s="46"/>
    </row>
    <row r="27" spans="1:16" ht="17.25" customHeight="1">
      <c r="A27" s="9" t="s">
        <v>142</v>
      </c>
      <c r="B27" s="196">
        <f>SUM(B29:C34)</f>
        <v>28536367</v>
      </c>
      <c r="C27" s="197"/>
      <c r="D27" s="197">
        <f>SUM(D29:D34)</f>
        <v>27574808</v>
      </c>
      <c r="E27" s="197"/>
      <c r="F27" s="125">
        <f>D27-B27</f>
        <v>-961559</v>
      </c>
      <c r="G27" s="52">
        <f>D27/B27*100-100</f>
        <v>-3.369591511070766</v>
      </c>
      <c r="H27" s="52">
        <f>SUM(H29:H34)</f>
        <v>99.99999999999999</v>
      </c>
      <c r="I27" s="136">
        <f>D27/I8</f>
        <v>402.64599030430463</v>
      </c>
      <c r="J27" s="196">
        <f>SUM(J29:J34)</f>
        <v>166127068</v>
      </c>
      <c r="K27" s="197"/>
      <c r="L27" s="197">
        <f>SUM(L29:L34)</f>
        <v>161101063</v>
      </c>
      <c r="M27" s="197"/>
      <c r="N27" s="125">
        <f>L27-J27</f>
        <v>-5026005</v>
      </c>
      <c r="O27" s="52">
        <f>L27/J27*100-100</f>
        <v>-3.0253980043757736</v>
      </c>
      <c r="P27" s="49">
        <f>SUM(P29:P34)</f>
        <v>100.00000000000001</v>
      </c>
    </row>
    <row r="28" spans="1:16" ht="17.25" customHeight="1">
      <c r="A28" s="8"/>
      <c r="B28" s="92"/>
      <c r="C28" s="92"/>
      <c r="D28" s="92"/>
      <c r="E28" s="5"/>
      <c r="F28" s="125"/>
      <c r="G28" s="52"/>
      <c r="H28" s="131">
        <f>IF(H27=100,"","エラー！")</f>
      </c>
      <c r="I28" s="3"/>
      <c r="J28" s="127"/>
      <c r="K28" s="125"/>
      <c r="L28" s="125"/>
      <c r="M28" s="3"/>
      <c r="N28" s="125"/>
      <c r="O28" s="52"/>
      <c r="P28" s="132">
        <f>IF(P27=100,"","エラー！")</f>
      </c>
    </row>
    <row r="29" spans="1:16" ht="17.25" customHeight="1">
      <c r="A29" s="9" t="s">
        <v>143</v>
      </c>
      <c r="B29" s="196">
        <v>4345843</v>
      </c>
      <c r="C29" s="197"/>
      <c r="D29" s="197">
        <v>4427161</v>
      </c>
      <c r="E29" s="197"/>
      <c r="F29" s="125">
        <f aca="true" t="shared" si="9" ref="F29:F34">D29-B29</f>
        <v>81318</v>
      </c>
      <c r="G29" s="52">
        <f aca="true" t="shared" si="10" ref="G29:G34">D29/B29*100-100</f>
        <v>1.8711674581893618</v>
      </c>
      <c r="H29" s="52">
        <f aca="true" t="shared" si="11" ref="H29:H34">D29/$D$27*100</f>
        <v>16.05509274987518</v>
      </c>
      <c r="I29" s="47">
        <f aca="true" t="shared" si="12" ref="I29:I34">D29/I10</f>
        <v>395.98935599284437</v>
      </c>
      <c r="J29" s="196">
        <v>38985258</v>
      </c>
      <c r="K29" s="197"/>
      <c r="L29" s="197">
        <v>33144433</v>
      </c>
      <c r="M29" s="197"/>
      <c r="N29" s="125">
        <f aca="true" t="shared" si="13" ref="N29:N34">L29-J29</f>
        <v>-5840825</v>
      </c>
      <c r="O29" s="52">
        <f aca="true" t="shared" si="14" ref="O29:O34">L29/J29*100-100</f>
        <v>-14.982137606989795</v>
      </c>
      <c r="P29" s="49">
        <f aca="true" t="shared" si="15" ref="P29:P34">L29/$L$27*100</f>
        <v>20.57368982102868</v>
      </c>
    </row>
    <row r="30" spans="1:16" ht="17.25" customHeight="1">
      <c r="A30" s="9" t="s">
        <v>144</v>
      </c>
      <c r="B30" s="196">
        <v>14207088</v>
      </c>
      <c r="C30" s="197"/>
      <c r="D30" s="197">
        <v>13406772</v>
      </c>
      <c r="E30" s="197"/>
      <c r="F30" s="125">
        <f t="shared" si="9"/>
        <v>-800316</v>
      </c>
      <c r="G30" s="52">
        <f t="shared" si="10"/>
        <v>-5.633216321317917</v>
      </c>
      <c r="H30" s="52">
        <f t="shared" si="11"/>
        <v>48.61963862087453</v>
      </c>
      <c r="I30" s="47">
        <f t="shared" si="12"/>
        <v>476.46499395834815</v>
      </c>
      <c r="J30" s="196">
        <v>93481191</v>
      </c>
      <c r="K30" s="197"/>
      <c r="L30" s="197">
        <v>96099630</v>
      </c>
      <c r="M30" s="197"/>
      <c r="N30" s="125">
        <f t="shared" si="13"/>
        <v>2618439</v>
      </c>
      <c r="O30" s="52">
        <f t="shared" si="14"/>
        <v>2.801032990690075</v>
      </c>
      <c r="P30" s="49">
        <f t="shared" si="15"/>
        <v>59.651766543588856</v>
      </c>
    </row>
    <row r="31" spans="1:23" ht="17.25" customHeight="1">
      <c r="A31" s="9" t="s">
        <v>145</v>
      </c>
      <c r="B31" s="196">
        <v>1192422</v>
      </c>
      <c r="C31" s="197"/>
      <c r="D31" s="197">
        <v>1163726</v>
      </c>
      <c r="E31" s="197"/>
      <c r="F31" s="125">
        <f t="shared" si="9"/>
        <v>-28696</v>
      </c>
      <c r="G31" s="52">
        <f t="shared" si="10"/>
        <v>-2.4065305739075598</v>
      </c>
      <c r="H31" s="52">
        <f t="shared" si="11"/>
        <v>4.220250599750322</v>
      </c>
      <c r="I31" s="47">
        <f t="shared" si="12"/>
        <v>313.5037715517241</v>
      </c>
      <c r="J31" s="196">
        <v>6241406</v>
      </c>
      <c r="K31" s="197"/>
      <c r="L31" s="197">
        <v>5285861</v>
      </c>
      <c r="M31" s="197"/>
      <c r="N31" s="125">
        <f t="shared" si="13"/>
        <v>-955545</v>
      </c>
      <c r="O31" s="52">
        <f t="shared" si="14"/>
        <v>-15.309771548269737</v>
      </c>
      <c r="P31" s="49">
        <f t="shared" si="15"/>
        <v>3.281083874660715</v>
      </c>
      <c r="V31" s="71"/>
      <c r="W31" s="71"/>
    </row>
    <row r="32" spans="1:23" ht="17.25" customHeight="1">
      <c r="A32" s="9" t="s">
        <v>146</v>
      </c>
      <c r="B32" s="196">
        <v>5293631</v>
      </c>
      <c r="C32" s="197"/>
      <c r="D32" s="197">
        <v>5267072</v>
      </c>
      <c r="E32" s="197"/>
      <c r="F32" s="125">
        <f t="shared" si="9"/>
        <v>-26559</v>
      </c>
      <c r="G32" s="52">
        <f t="shared" si="10"/>
        <v>-0.5017161188605712</v>
      </c>
      <c r="H32" s="52">
        <f t="shared" si="11"/>
        <v>19.10102873608404</v>
      </c>
      <c r="I32" s="47">
        <f t="shared" si="12"/>
        <v>374.6938891655403</v>
      </c>
      <c r="J32" s="196">
        <v>17546960</v>
      </c>
      <c r="K32" s="197"/>
      <c r="L32" s="197">
        <v>16866294</v>
      </c>
      <c r="M32" s="197"/>
      <c r="N32" s="125">
        <f t="shared" si="13"/>
        <v>-680666</v>
      </c>
      <c r="O32" s="52">
        <f t="shared" si="14"/>
        <v>-3.8791106835600004</v>
      </c>
      <c r="P32" s="49">
        <f t="shared" si="15"/>
        <v>10.469387157302618</v>
      </c>
      <c r="V32" s="71"/>
      <c r="W32" s="71"/>
    </row>
    <row r="33" spans="1:23" ht="17.25" customHeight="1">
      <c r="A33" s="9" t="s">
        <v>147</v>
      </c>
      <c r="B33" s="196">
        <v>1526900</v>
      </c>
      <c r="C33" s="197"/>
      <c r="D33" s="197">
        <v>1469364</v>
      </c>
      <c r="E33" s="197"/>
      <c r="F33" s="125">
        <f t="shared" si="9"/>
        <v>-57536</v>
      </c>
      <c r="G33" s="52">
        <f t="shared" si="10"/>
        <v>-3.7681577051542234</v>
      </c>
      <c r="H33" s="52">
        <f t="shared" si="11"/>
        <v>5.328646349958266</v>
      </c>
      <c r="I33" s="47">
        <f t="shared" si="12"/>
        <v>298.7119333197804</v>
      </c>
      <c r="J33" s="196">
        <v>4143079</v>
      </c>
      <c r="K33" s="197"/>
      <c r="L33" s="197">
        <v>4205465</v>
      </c>
      <c r="M33" s="197"/>
      <c r="N33" s="125">
        <f t="shared" si="13"/>
        <v>62386</v>
      </c>
      <c r="O33" s="52">
        <f t="shared" si="14"/>
        <v>1.5057883279560969</v>
      </c>
      <c r="P33" s="49">
        <f t="shared" si="15"/>
        <v>2.610451428244145</v>
      </c>
      <c r="V33" s="71"/>
      <c r="W33" s="71"/>
    </row>
    <row r="34" spans="1:23" ht="17.25" customHeight="1">
      <c r="A34" s="9" t="s">
        <v>148</v>
      </c>
      <c r="B34" s="196">
        <v>1970483</v>
      </c>
      <c r="C34" s="197"/>
      <c r="D34" s="197">
        <v>1840713</v>
      </c>
      <c r="E34" s="197"/>
      <c r="F34" s="125">
        <f t="shared" si="9"/>
        <v>-129770</v>
      </c>
      <c r="G34" s="52">
        <f t="shared" si="10"/>
        <v>-6.58569497935278</v>
      </c>
      <c r="H34" s="52">
        <f t="shared" si="11"/>
        <v>6.675342943457665</v>
      </c>
      <c r="I34" s="47">
        <f t="shared" si="12"/>
        <v>284.14834825563446</v>
      </c>
      <c r="J34" s="196">
        <v>5729174</v>
      </c>
      <c r="K34" s="197"/>
      <c r="L34" s="197">
        <v>5499380</v>
      </c>
      <c r="M34" s="197"/>
      <c r="N34" s="125">
        <f t="shared" si="13"/>
        <v>-229794</v>
      </c>
      <c r="O34" s="52">
        <f t="shared" si="14"/>
        <v>-4.010944684172628</v>
      </c>
      <c r="P34" s="49">
        <f t="shared" si="15"/>
        <v>3.413621175174989</v>
      </c>
      <c r="V34" s="71"/>
      <c r="W34" s="71"/>
    </row>
    <row r="35" spans="1:23" ht="17.25" customHeight="1">
      <c r="A35" s="11"/>
      <c r="B35" s="32"/>
      <c r="C35" s="32"/>
      <c r="D35" s="4"/>
      <c r="E35" s="4"/>
      <c r="F35" s="4"/>
      <c r="G35" s="4"/>
      <c r="H35" s="4"/>
      <c r="I35" s="4"/>
      <c r="J35" s="10"/>
      <c r="K35" s="4"/>
      <c r="L35" s="4"/>
      <c r="M35" s="4"/>
      <c r="N35" s="4"/>
      <c r="O35" s="4"/>
      <c r="P35" s="34"/>
      <c r="V35" s="71"/>
      <c r="W35" s="71"/>
    </row>
    <row r="36" spans="22:23" ht="18" customHeight="1">
      <c r="V36" s="71"/>
      <c r="W36" s="71"/>
    </row>
    <row r="37" ht="13.5">
      <c r="A37" s="2" t="s">
        <v>301</v>
      </c>
    </row>
    <row r="38" s="185" customFormat="1" ht="13.5">
      <c r="A38" s="183" t="s">
        <v>323</v>
      </c>
    </row>
    <row r="40" spans="25:26" ht="13.5">
      <c r="Y40" s="137"/>
      <c r="Z40" s="137"/>
    </row>
    <row r="41" spans="25:26" ht="13.5">
      <c r="Y41" s="137"/>
      <c r="Z41" s="137"/>
    </row>
    <row r="42" spans="25:26" ht="13.5">
      <c r="Y42" s="137"/>
      <c r="Z42" s="137"/>
    </row>
    <row r="43" spans="25:26" ht="13.5">
      <c r="Y43" s="137"/>
      <c r="Z43" s="137"/>
    </row>
    <row r="44" spans="1:26" ht="13.5">
      <c r="A44" s="138"/>
      <c r="B44" s="3"/>
      <c r="F44" s="138"/>
      <c r="G44" s="3"/>
      <c r="L44" s="71"/>
      <c r="M44" s="71"/>
      <c r="N44" s="71"/>
      <c r="Y44" s="137"/>
      <c r="Z44" s="137"/>
    </row>
    <row r="45" spans="2:26" ht="13.5">
      <c r="B45" s="3"/>
      <c r="F45" s="74"/>
      <c r="G45" s="97"/>
      <c r="H45" s="74"/>
      <c r="I45" s="74"/>
      <c r="J45" s="74"/>
      <c r="K45" s="74"/>
      <c r="L45" s="71"/>
      <c r="M45" s="71"/>
      <c r="N45" s="71"/>
      <c r="Y45" s="137"/>
      <c r="Z45" s="137"/>
    </row>
    <row r="46" spans="2:26" ht="13.5">
      <c r="B46" s="138"/>
      <c r="C46" s="3"/>
      <c r="G46" s="138"/>
      <c r="H46" s="3"/>
      <c r="M46" s="71"/>
      <c r="N46" s="71"/>
      <c r="Y46" s="137"/>
      <c r="Z46" s="137"/>
    </row>
    <row r="47" spans="2:14" ht="13.5">
      <c r="B47" s="138"/>
      <c r="C47" s="3"/>
      <c r="G47" s="138"/>
      <c r="H47" s="3"/>
      <c r="M47" s="71"/>
      <c r="N47" s="71"/>
    </row>
    <row r="48" spans="2:14" ht="13.5">
      <c r="B48" s="138"/>
      <c r="C48" s="3"/>
      <c r="G48" s="138"/>
      <c r="H48" s="3"/>
      <c r="M48" s="71"/>
      <c r="N48" s="71"/>
    </row>
    <row r="49" spans="2:14" ht="13.5">
      <c r="B49" s="138"/>
      <c r="C49" s="3"/>
      <c r="G49" s="138"/>
      <c r="H49" s="3"/>
      <c r="M49" s="71"/>
      <c r="N49" s="71"/>
    </row>
    <row r="50" spans="1:14" ht="13.5">
      <c r="A50" s="138"/>
      <c r="B50" s="3"/>
      <c r="F50" s="138"/>
      <c r="G50" s="3"/>
      <c r="L50" s="71"/>
      <c r="M50" s="71"/>
      <c r="N50" s="71"/>
    </row>
    <row r="51" spans="2:14" ht="13.5">
      <c r="B51" s="138"/>
      <c r="C51" s="3"/>
      <c r="G51" s="138"/>
      <c r="H51" s="3"/>
      <c r="M51" s="71"/>
      <c r="N51" s="71"/>
    </row>
    <row r="52" spans="2:14" ht="13.5">
      <c r="B52" s="138"/>
      <c r="C52" s="3"/>
      <c r="G52" s="138"/>
      <c r="H52" s="3"/>
      <c r="M52" s="71"/>
      <c r="N52" s="71"/>
    </row>
    <row r="53" spans="2:14" ht="13.5">
      <c r="B53" s="138"/>
      <c r="C53" s="3"/>
      <c r="G53" s="138"/>
      <c r="H53" s="3"/>
      <c r="M53" s="71"/>
      <c r="N53" s="71"/>
    </row>
    <row r="54" spans="2:14" ht="13.5">
      <c r="B54" s="138"/>
      <c r="C54" s="3"/>
      <c r="G54" s="138"/>
      <c r="H54" s="3"/>
      <c r="M54" s="71"/>
      <c r="N54" s="71"/>
    </row>
    <row r="55" spans="2:14" ht="13.5">
      <c r="B55" s="138"/>
      <c r="C55" s="3"/>
      <c r="G55" s="138"/>
      <c r="H55" s="3"/>
      <c r="M55" s="71"/>
      <c r="N55" s="71"/>
    </row>
    <row r="56" spans="1:14" ht="13.5">
      <c r="A56" s="138"/>
      <c r="B56" s="3"/>
      <c r="F56" s="138"/>
      <c r="G56" s="3"/>
      <c r="L56" s="71"/>
      <c r="M56" s="71"/>
      <c r="N56" s="71"/>
    </row>
    <row r="57" spans="2:14" ht="13.5">
      <c r="B57" s="138"/>
      <c r="C57" s="3"/>
      <c r="G57" s="138"/>
      <c r="H57" s="3"/>
      <c r="M57" s="71"/>
      <c r="N57" s="71"/>
    </row>
    <row r="58" spans="2:14" ht="13.5">
      <c r="B58" s="138"/>
      <c r="C58" s="3"/>
      <c r="G58" s="138"/>
      <c r="H58" s="3"/>
      <c r="M58" s="71"/>
      <c r="N58" s="71"/>
    </row>
    <row r="59" spans="2:14" ht="13.5">
      <c r="B59" s="138"/>
      <c r="C59" s="3"/>
      <c r="G59" s="138"/>
      <c r="H59" s="3"/>
      <c r="M59" s="71"/>
      <c r="N59" s="71"/>
    </row>
    <row r="60" spans="1:14" ht="13.5">
      <c r="A60" s="138"/>
      <c r="B60" s="3"/>
      <c r="F60" s="138"/>
      <c r="G60" s="3"/>
      <c r="L60" s="71"/>
      <c r="M60" s="71"/>
      <c r="N60" s="71"/>
    </row>
    <row r="61" spans="2:14" ht="13.5">
      <c r="B61" s="138"/>
      <c r="C61" s="3"/>
      <c r="G61" s="138"/>
      <c r="H61" s="3"/>
      <c r="M61" s="71"/>
      <c r="N61" s="71"/>
    </row>
    <row r="62" spans="2:14" ht="13.5">
      <c r="B62" s="138"/>
      <c r="C62" s="3"/>
      <c r="G62" s="138"/>
      <c r="H62" s="3"/>
      <c r="M62" s="71"/>
      <c r="N62" s="71"/>
    </row>
    <row r="63" spans="2:14" ht="13.5">
      <c r="B63" s="138"/>
      <c r="C63" s="3"/>
      <c r="G63" s="138"/>
      <c r="H63" s="3"/>
      <c r="M63" s="71"/>
      <c r="N63" s="71"/>
    </row>
    <row r="64" spans="2:14" ht="13.5">
      <c r="B64" s="138"/>
      <c r="C64" s="3"/>
      <c r="G64" s="138"/>
      <c r="H64" s="3"/>
      <c r="M64" s="71"/>
      <c r="N64" s="71"/>
    </row>
    <row r="65" spans="2:14" ht="13.5">
      <c r="B65" s="138"/>
      <c r="C65" s="3"/>
      <c r="G65" s="138"/>
      <c r="H65" s="3"/>
      <c r="M65" s="71"/>
      <c r="N65" s="71"/>
    </row>
    <row r="66" spans="2:14" ht="13.5">
      <c r="B66" s="138"/>
      <c r="C66" s="3"/>
      <c r="G66" s="138"/>
      <c r="H66" s="3"/>
      <c r="M66" s="71"/>
      <c r="N66" s="71"/>
    </row>
    <row r="67" spans="1:14" ht="13.5">
      <c r="A67" s="138"/>
      <c r="B67" s="3"/>
      <c r="F67" s="138"/>
      <c r="G67" s="3"/>
      <c r="L67" s="71"/>
      <c r="M67" s="71"/>
      <c r="N67" s="71"/>
    </row>
    <row r="68" spans="2:14" ht="13.5">
      <c r="B68" s="138"/>
      <c r="C68" s="3"/>
      <c r="G68" s="138"/>
      <c r="H68" s="3"/>
      <c r="M68" s="71"/>
      <c r="N68" s="71"/>
    </row>
    <row r="69" spans="2:14" ht="13.5">
      <c r="B69" s="138"/>
      <c r="C69" s="3"/>
      <c r="G69" s="138"/>
      <c r="H69" s="3"/>
      <c r="M69" s="71"/>
      <c r="N69" s="71"/>
    </row>
    <row r="70" spans="1:14" ht="13.5">
      <c r="A70" s="138"/>
      <c r="B70" s="3"/>
      <c r="F70" s="138"/>
      <c r="G70" s="3"/>
      <c r="L70" s="71"/>
      <c r="M70" s="71"/>
      <c r="N70" s="71"/>
    </row>
    <row r="71" spans="2:14" ht="13.5">
      <c r="B71" s="138"/>
      <c r="C71" s="3"/>
      <c r="G71" s="138"/>
      <c r="H71" s="3"/>
      <c r="M71" s="71"/>
      <c r="N71" s="71"/>
    </row>
    <row r="72" spans="2:14" ht="13.5">
      <c r="B72" s="138"/>
      <c r="C72" s="3"/>
      <c r="G72" s="138"/>
      <c r="H72" s="3"/>
      <c r="M72" s="71"/>
      <c r="N72" s="71"/>
    </row>
    <row r="73" spans="2:14" ht="13.5">
      <c r="B73" s="138"/>
      <c r="C73" s="3"/>
      <c r="G73" s="138"/>
      <c r="H73" s="3"/>
      <c r="M73" s="71"/>
      <c r="N73" s="71"/>
    </row>
  </sheetData>
  <mergeCells count="48">
    <mergeCell ref="D30:E30"/>
    <mergeCell ref="D31:E31"/>
    <mergeCell ref="D27:E27"/>
    <mergeCell ref="D29:E29"/>
    <mergeCell ref="D34:E34"/>
    <mergeCell ref="J32:K32"/>
    <mergeCell ref="J34:K34"/>
    <mergeCell ref="J33:K33"/>
    <mergeCell ref="D32:E32"/>
    <mergeCell ref="D33:E33"/>
    <mergeCell ref="B34:C34"/>
    <mergeCell ref="B27:C27"/>
    <mergeCell ref="B29:C29"/>
    <mergeCell ref="B30:C30"/>
    <mergeCell ref="B31:C31"/>
    <mergeCell ref="B32:C32"/>
    <mergeCell ref="B33:C33"/>
    <mergeCell ref="B4:F4"/>
    <mergeCell ref="G4:M4"/>
    <mergeCell ref="C19:D19"/>
    <mergeCell ref="E19:F19"/>
    <mergeCell ref="N4:S4"/>
    <mergeCell ref="B22:I22"/>
    <mergeCell ref="J22:P22"/>
    <mergeCell ref="O8:P8"/>
    <mergeCell ref="O10:P10"/>
    <mergeCell ref="O11:P11"/>
    <mergeCell ref="O12:P12"/>
    <mergeCell ref="O13:P13"/>
    <mergeCell ref="O14:P14"/>
    <mergeCell ref="O15:P15"/>
    <mergeCell ref="L34:M34"/>
    <mergeCell ref="L27:M27"/>
    <mergeCell ref="L29:M29"/>
    <mergeCell ref="L30:M30"/>
    <mergeCell ref="L31:M31"/>
    <mergeCell ref="L32:M32"/>
    <mergeCell ref="L33:M33"/>
    <mergeCell ref="J27:K27"/>
    <mergeCell ref="J29:K29"/>
    <mergeCell ref="J30:K30"/>
    <mergeCell ref="J31:K31"/>
    <mergeCell ref="A22:A25"/>
    <mergeCell ref="O5:P5"/>
    <mergeCell ref="J23:K23"/>
    <mergeCell ref="L23:M23"/>
    <mergeCell ref="D23:E23"/>
    <mergeCell ref="B23:C23"/>
  </mergeCells>
  <hyperlinks>
    <hyperlink ref="A38" r:id="rId1" display="　 　(注　２)  速報における常用労働者一人当たり現金給与総額は簡便のため現金給与総額を平成１３年１２月３１日現在の常用労働者数で割って算出している。"/>
  </hyperlinks>
  <printOptions/>
  <pageMargins left="0.75" right="0.75" top="1" bottom="1" header="0.512" footer="0.512"/>
  <pageSetup horizontalDpi="300" verticalDpi="300" orientation="landscape" paperSize="9" scale="83" r:id="rId2"/>
</worksheet>
</file>

<file path=xl/worksheets/sheet8.xml><?xml version="1.0" encoding="utf-8"?>
<worksheet xmlns="http://schemas.openxmlformats.org/spreadsheetml/2006/main" xmlns:r="http://schemas.openxmlformats.org/officeDocument/2006/relationships">
  <sheetPr>
    <pageSetUpPr fitToPage="1"/>
  </sheetPr>
  <dimension ref="A1:M48"/>
  <sheetViews>
    <sheetView zoomScale="75" zoomScaleNormal="75" zoomScaleSheetLayoutView="100" workbookViewId="0" topLeftCell="A1">
      <selection activeCell="O10" sqref="O10"/>
    </sheetView>
  </sheetViews>
  <sheetFormatPr defaultColWidth="9.00390625" defaultRowHeight="13.5"/>
  <cols>
    <col min="1" max="9" width="9.00390625" style="2" customWidth="1"/>
    <col min="10" max="11" width="12.125" style="2" customWidth="1"/>
    <col min="12" max="13" width="9.00390625" style="2" customWidth="1"/>
    <col min="14" max="14" width="2.625" style="2" customWidth="1"/>
    <col min="15" max="16384" width="9.00390625" style="2" customWidth="1"/>
  </cols>
  <sheetData>
    <row r="1" ht="13.5">
      <c r="A1" s="2" t="s">
        <v>152</v>
      </c>
    </row>
    <row r="3" ht="13.5">
      <c r="M3" s="36" t="s">
        <v>45</v>
      </c>
    </row>
    <row r="4" spans="1:13" ht="13.5">
      <c r="A4" s="13"/>
      <c r="B4" s="207" t="s">
        <v>46</v>
      </c>
      <c r="C4" s="208"/>
      <c r="D4" s="208"/>
      <c r="E4" s="209"/>
      <c r="F4" s="207" t="s">
        <v>47</v>
      </c>
      <c r="G4" s="208"/>
      <c r="H4" s="208"/>
      <c r="I4" s="209"/>
      <c r="J4" s="207" t="s">
        <v>48</v>
      </c>
      <c r="K4" s="208"/>
      <c r="L4" s="208"/>
      <c r="M4" s="209"/>
    </row>
    <row r="5" spans="1:13" ht="13.5">
      <c r="A5" s="9" t="s">
        <v>153</v>
      </c>
      <c r="B5" s="6"/>
      <c r="C5" s="13"/>
      <c r="D5" s="13"/>
      <c r="E5" s="7" t="s">
        <v>154</v>
      </c>
      <c r="F5" s="6"/>
      <c r="G5" s="13"/>
      <c r="H5" s="13"/>
      <c r="I5" s="7" t="s">
        <v>154</v>
      </c>
      <c r="J5" s="6"/>
      <c r="K5" s="13"/>
      <c r="L5" s="13"/>
      <c r="M5" s="7" t="s">
        <v>154</v>
      </c>
    </row>
    <row r="6" spans="1:13" ht="13.5">
      <c r="A6" s="8"/>
      <c r="B6" s="6"/>
      <c r="C6" s="9" t="s">
        <v>90</v>
      </c>
      <c r="D6" s="9" t="s">
        <v>91</v>
      </c>
      <c r="E6" s="9" t="s">
        <v>155</v>
      </c>
      <c r="F6" s="6"/>
      <c r="G6" s="9" t="s">
        <v>305</v>
      </c>
      <c r="H6" s="9" t="s">
        <v>91</v>
      </c>
      <c r="I6" s="9" t="s">
        <v>155</v>
      </c>
      <c r="J6" s="6"/>
      <c r="K6" s="9" t="s">
        <v>304</v>
      </c>
      <c r="L6" s="9" t="s">
        <v>91</v>
      </c>
      <c r="M6" s="9" t="s">
        <v>155</v>
      </c>
    </row>
    <row r="7" spans="1:13" ht="13.5">
      <c r="A7" s="11"/>
      <c r="B7" s="10"/>
      <c r="C7" s="11"/>
      <c r="D7" s="11"/>
      <c r="E7" s="12" t="s">
        <v>156</v>
      </c>
      <c r="F7" s="10"/>
      <c r="G7" s="11"/>
      <c r="H7" s="11"/>
      <c r="I7" s="12" t="s">
        <v>156</v>
      </c>
      <c r="J7" s="10"/>
      <c r="K7" s="11"/>
      <c r="L7" s="11"/>
      <c r="M7" s="12" t="s">
        <v>156</v>
      </c>
    </row>
    <row r="8" spans="1:13" ht="13.5">
      <c r="A8" s="13"/>
      <c r="B8" s="45"/>
      <c r="C8" s="45"/>
      <c r="D8" s="45"/>
      <c r="E8" s="45"/>
      <c r="F8" s="89"/>
      <c r="G8" s="45"/>
      <c r="H8" s="45"/>
      <c r="I8" s="46"/>
      <c r="J8" s="89"/>
      <c r="K8" s="45"/>
      <c r="L8" s="45"/>
      <c r="M8" s="46"/>
    </row>
    <row r="9" spans="1:13" ht="13.5">
      <c r="A9" s="18" t="s">
        <v>157</v>
      </c>
      <c r="B9" s="55">
        <v>929</v>
      </c>
      <c r="C9" s="55">
        <v>-27</v>
      </c>
      <c r="D9" s="48">
        <v>2.5</v>
      </c>
      <c r="E9" s="48">
        <v>36.2</v>
      </c>
      <c r="F9" s="269">
        <v>35123</v>
      </c>
      <c r="G9" s="234">
        <v>1292</v>
      </c>
      <c r="H9" s="48">
        <v>3.8</v>
      </c>
      <c r="I9" s="141">
        <v>44.5</v>
      </c>
      <c r="J9" s="269">
        <v>170667228</v>
      </c>
      <c r="K9" s="234">
        <v>8528287</v>
      </c>
      <c r="L9" s="48">
        <v>5.3</v>
      </c>
      <c r="M9" s="272">
        <v>66.1</v>
      </c>
    </row>
    <row r="10" spans="1:13" ht="13.5">
      <c r="A10" s="18"/>
      <c r="B10" s="55"/>
      <c r="C10" s="55"/>
      <c r="D10" s="48"/>
      <c r="E10" s="48"/>
      <c r="F10" s="269"/>
      <c r="G10" s="234"/>
      <c r="H10" s="48"/>
      <c r="I10" s="141"/>
      <c r="J10" s="269"/>
      <c r="K10" s="234"/>
      <c r="L10" s="48"/>
      <c r="M10" s="272"/>
    </row>
    <row r="11" spans="1:13" ht="13.5">
      <c r="A11" s="18" t="s">
        <v>158</v>
      </c>
      <c r="B11" s="55">
        <v>947</v>
      </c>
      <c r="C11" s="55">
        <f>B11-B9</f>
        <v>18</v>
      </c>
      <c r="D11" s="48">
        <f>B11/B9*100-100</f>
        <v>1.937567276641559</v>
      </c>
      <c r="E11" s="48">
        <v>36.2</v>
      </c>
      <c r="F11" s="269">
        <v>36835</v>
      </c>
      <c r="G11" s="234">
        <f>F11-F9</f>
        <v>1712</v>
      </c>
      <c r="H11" s="48">
        <f>F11/F9*100-100</f>
        <v>4.874298892463628</v>
      </c>
      <c r="I11" s="141">
        <v>44.2</v>
      </c>
      <c r="J11" s="269">
        <v>182338634</v>
      </c>
      <c r="K11" s="234">
        <f>J11-J9</f>
        <v>11671406</v>
      </c>
      <c r="L11" s="48">
        <f>J11/J9*100-100</f>
        <v>6.838691960239714</v>
      </c>
      <c r="M11" s="272">
        <v>65.1</v>
      </c>
    </row>
    <row r="12" spans="1:13" ht="13.5">
      <c r="A12" s="18"/>
      <c r="B12" s="55"/>
      <c r="C12" s="55"/>
      <c r="D12" s="48"/>
      <c r="E12" s="48"/>
      <c r="F12" s="269"/>
      <c r="G12" s="234"/>
      <c r="H12" s="48"/>
      <c r="I12" s="141"/>
      <c r="J12" s="269"/>
      <c r="K12" s="234"/>
      <c r="L12" s="48"/>
      <c r="M12" s="272"/>
    </row>
    <row r="13" spans="1:13" ht="13.5">
      <c r="A13" s="18" t="s">
        <v>159</v>
      </c>
      <c r="B13" s="55">
        <v>926</v>
      </c>
      <c r="C13" s="55">
        <f>B13-B11</f>
        <v>-21</v>
      </c>
      <c r="D13" s="48">
        <f>B13/B11*100-100</f>
        <v>-2.2175290390707545</v>
      </c>
      <c r="E13" s="48">
        <v>36.1</v>
      </c>
      <c r="F13" s="269">
        <v>37961</v>
      </c>
      <c r="G13" s="234">
        <f>F13-F11</f>
        <v>1126</v>
      </c>
      <c r="H13" s="48">
        <f>F13/F11*100-100</f>
        <v>3.056875254513372</v>
      </c>
      <c r="I13" s="141">
        <v>45</v>
      </c>
      <c r="J13" s="269">
        <v>172266353</v>
      </c>
      <c r="K13" s="234">
        <f>J13-J11</f>
        <v>-10072281</v>
      </c>
      <c r="L13" s="48">
        <f>J13/J11*100-100</f>
        <v>-5.523942336871954</v>
      </c>
      <c r="M13" s="272">
        <v>63.1</v>
      </c>
    </row>
    <row r="14" spans="1:13" ht="13.5">
      <c r="A14" s="18"/>
      <c r="B14" s="55"/>
      <c r="C14" s="55"/>
      <c r="D14" s="48"/>
      <c r="E14" s="48"/>
      <c r="F14" s="269"/>
      <c r="G14" s="234"/>
      <c r="H14" s="48"/>
      <c r="I14" s="141"/>
      <c r="J14" s="269"/>
      <c r="K14" s="234"/>
      <c r="L14" s="48"/>
      <c r="M14" s="272"/>
    </row>
    <row r="15" spans="1:13" ht="13.5">
      <c r="A15" s="18" t="s">
        <v>160</v>
      </c>
      <c r="B15" s="55">
        <v>950</v>
      </c>
      <c r="C15" s="55">
        <f>B15-B13</f>
        <v>24</v>
      </c>
      <c r="D15" s="48">
        <f>B15/B13*100-100</f>
        <v>2.5917926565874723</v>
      </c>
      <c r="E15" s="48">
        <v>36.3</v>
      </c>
      <c r="F15" s="269">
        <v>37956</v>
      </c>
      <c r="G15" s="234">
        <f>F15-F13</f>
        <v>-5</v>
      </c>
      <c r="H15" s="48">
        <f>F15/F13*100-100</f>
        <v>-0.013171412765728974</v>
      </c>
      <c r="I15" s="141">
        <v>45.3</v>
      </c>
      <c r="J15" s="269">
        <v>161415232</v>
      </c>
      <c r="K15" s="234">
        <f>J15-J13</f>
        <v>-10851121</v>
      </c>
      <c r="L15" s="48">
        <f>J15/J13*100-100</f>
        <v>-6.299036817712164</v>
      </c>
      <c r="M15" s="272">
        <v>61.9</v>
      </c>
    </row>
    <row r="16" spans="1:13" ht="13.5">
      <c r="A16" s="18"/>
      <c r="B16" s="55"/>
      <c r="C16" s="55"/>
      <c r="D16" s="48"/>
      <c r="E16" s="48"/>
      <c r="F16" s="269"/>
      <c r="G16" s="234"/>
      <c r="H16" s="48"/>
      <c r="I16" s="141"/>
      <c r="J16" s="269"/>
      <c r="K16" s="234"/>
      <c r="L16" s="48"/>
      <c r="M16" s="272"/>
    </row>
    <row r="17" spans="1:13" ht="13.5">
      <c r="A17" s="18" t="s">
        <v>161</v>
      </c>
      <c r="B17" s="55">
        <v>901</v>
      </c>
      <c r="C17" s="55">
        <f>B17-B15</f>
        <v>-49</v>
      </c>
      <c r="D17" s="48">
        <f>B17/B15*100-100</f>
        <v>-5.15789473684211</v>
      </c>
      <c r="E17" s="48">
        <v>36</v>
      </c>
      <c r="F17" s="269">
        <v>37469</v>
      </c>
      <c r="G17" s="234">
        <f>F17-F15</f>
        <v>-487</v>
      </c>
      <c r="H17" s="48">
        <f>F17/F15*100-100</f>
        <v>-1.2830646011170757</v>
      </c>
      <c r="I17" s="141">
        <v>45.6</v>
      </c>
      <c r="J17" s="269">
        <v>163052645</v>
      </c>
      <c r="K17" s="234">
        <f>J17-J15</f>
        <v>1637413</v>
      </c>
      <c r="L17" s="48">
        <f>J17/J15*100-100</f>
        <v>1.0144104615851859</v>
      </c>
      <c r="M17" s="272">
        <v>63.1</v>
      </c>
    </row>
    <row r="18" spans="1:13" ht="13.5">
      <c r="A18" s="18"/>
      <c r="B18" s="55"/>
      <c r="C18" s="55"/>
      <c r="D18" s="48"/>
      <c r="E18" s="48"/>
      <c r="F18" s="269"/>
      <c r="G18" s="234"/>
      <c r="H18" s="48"/>
      <c r="I18" s="141"/>
      <c r="J18" s="269"/>
      <c r="K18" s="234"/>
      <c r="L18" s="48"/>
      <c r="M18" s="272"/>
    </row>
    <row r="19" spans="1:13" ht="13.5">
      <c r="A19" s="18" t="s">
        <v>162</v>
      </c>
      <c r="B19" s="55">
        <v>893</v>
      </c>
      <c r="C19" s="55">
        <f>B19-B17</f>
        <v>-8</v>
      </c>
      <c r="D19" s="48">
        <f>B19/B17*100-100</f>
        <v>-0.8879023307436142</v>
      </c>
      <c r="E19" s="48">
        <v>35.7</v>
      </c>
      <c r="F19" s="269">
        <v>37084</v>
      </c>
      <c r="G19" s="234">
        <f>F19-F17</f>
        <v>-385</v>
      </c>
      <c r="H19" s="48">
        <f>F19/F17*100-100</f>
        <v>-1.0275160799594403</v>
      </c>
      <c r="I19" s="141">
        <v>45.9</v>
      </c>
      <c r="J19" s="269">
        <v>176140573</v>
      </c>
      <c r="K19" s="234">
        <f>J19-J17</f>
        <v>13087928</v>
      </c>
      <c r="L19" s="48">
        <f>J19/J17*100-100</f>
        <v>8.026811217935162</v>
      </c>
      <c r="M19" s="272">
        <v>64.2</v>
      </c>
    </row>
    <row r="20" spans="1:13" ht="13.5">
      <c r="A20" s="18"/>
      <c r="B20" s="55"/>
      <c r="C20" s="55"/>
      <c r="D20" s="48"/>
      <c r="E20" s="48"/>
      <c r="F20" s="269"/>
      <c r="G20" s="234"/>
      <c r="H20" s="48"/>
      <c r="I20" s="141"/>
      <c r="J20" s="269"/>
      <c r="K20" s="234"/>
      <c r="L20" s="48"/>
      <c r="M20" s="272"/>
    </row>
    <row r="21" spans="1:13" ht="13.5">
      <c r="A21" s="18" t="s">
        <v>163</v>
      </c>
      <c r="B21" s="55">
        <v>848</v>
      </c>
      <c r="C21" s="55">
        <f>B21-B19</f>
        <v>-45</v>
      </c>
      <c r="D21" s="48">
        <f>B21/B19*100-100</f>
        <v>-5.039193729003358</v>
      </c>
      <c r="E21" s="48">
        <v>35.8</v>
      </c>
      <c r="F21" s="269">
        <v>35355</v>
      </c>
      <c r="G21" s="234">
        <f>F21-F19</f>
        <v>-1729</v>
      </c>
      <c r="H21" s="48">
        <f>F21/F19*100-100</f>
        <v>-4.662388091899473</v>
      </c>
      <c r="I21" s="141">
        <v>45.4</v>
      </c>
      <c r="J21" s="269">
        <v>169704505</v>
      </c>
      <c r="K21" s="234">
        <f>J21-J19</f>
        <v>-6436068</v>
      </c>
      <c r="L21" s="48">
        <f>J21/J19*100-100</f>
        <v>-3.6539383802277</v>
      </c>
      <c r="M21" s="272">
        <v>63.3</v>
      </c>
    </row>
    <row r="22" spans="1:13" ht="13.5">
      <c r="A22" s="18"/>
      <c r="B22" s="55"/>
      <c r="C22" s="55"/>
      <c r="D22" s="48"/>
      <c r="E22" s="48"/>
      <c r="F22" s="269"/>
      <c r="G22" s="234"/>
      <c r="H22" s="48"/>
      <c r="I22" s="141"/>
      <c r="J22" s="269"/>
      <c r="K22" s="234"/>
      <c r="L22" s="48"/>
      <c r="M22" s="272"/>
    </row>
    <row r="23" spans="1:13" ht="13.5">
      <c r="A23" s="18" t="s">
        <v>164</v>
      </c>
      <c r="B23" s="55">
        <v>850</v>
      </c>
      <c r="C23" s="55">
        <f>B23-B21</f>
        <v>2</v>
      </c>
      <c r="D23" s="48">
        <f>B23/B21*100-100</f>
        <v>0.23584905660376876</v>
      </c>
      <c r="E23" s="48">
        <v>36.3</v>
      </c>
      <c r="F23" s="269">
        <v>35680</v>
      </c>
      <c r="G23" s="234">
        <f>F23-F21</f>
        <v>325</v>
      </c>
      <c r="H23" s="48">
        <f>F23/F21*100-100</f>
        <v>0.9192476311695685</v>
      </c>
      <c r="I23" s="141">
        <v>45.8</v>
      </c>
      <c r="J23" s="269">
        <v>190351354</v>
      </c>
      <c r="K23" s="234">
        <f>J23-J21</f>
        <v>20646849</v>
      </c>
      <c r="L23" s="48">
        <f>J23/J21*100-100</f>
        <v>12.166352920330553</v>
      </c>
      <c r="M23" s="272">
        <v>64.6</v>
      </c>
    </row>
    <row r="24" spans="1:13" ht="13.5">
      <c r="A24" s="18"/>
      <c r="B24" s="55"/>
      <c r="C24" s="55"/>
      <c r="D24" s="48"/>
      <c r="E24" s="48"/>
      <c r="F24" s="269"/>
      <c r="G24" s="234"/>
      <c r="H24" s="48"/>
      <c r="I24" s="141"/>
      <c r="J24" s="269"/>
      <c r="K24" s="234"/>
      <c r="L24" s="48"/>
      <c r="M24" s="272"/>
    </row>
    <row r="25" spans="1:13" ht="13.5">
      <c r="A25" s="18" t="s">
        <v>165</v>
      </c>
      <c r="B25" s="55">
        <v>914</v>
      </c>
      <c r="C25" s="55">
        <f>B25-B23</f>
        <v>64</v>
      </c>
      <c r="D25" s="48">
        <f>B25/B23*100-100</f>
        <v>7.52941176470587</v>
      </c>
      <c r="E25" s="48">
        <v>36.3</v>
      </c>
      <c r="F25" s="269">
        <v>35122</v>
      </c>
      <c r="G25" s="234">
        <f>F25-F23</f>
        <v>-558</v>
      </c>
      <c r="H25" s="48">
        <f>F25/F23*100-100</f>
        <v>-1.5639013452914838</v>
      </c>
      <c r="I25" s="141">
        <v>45.4</v>
      </c>
      <c r="J25" s="269">
        <v>180429233</v>
      </c>
      <c r="K25" s="234">
        <f>J25-J23</f>
        <v>-9922121</v>
      </c>
      <c r="L25" s="48">
        <f>J25/J23*100-100</f>
        <v>-5.212529772706532</v>
      </c>
      <c r="M25" s="272">
        <v>63.7</v>
      </c>
    </row>
    <row r="26" spans="1:13" ht="13.5">
      <c r="A26" s="18"/>
      <c r="B26" s="55"/>
      <c r="C26" s="55"/>
      <c r="D26" s="48"/>
      <c r="E26" s="48"/>
      <c r="F26" s="269"/>
      <c r="G26" s="234"/>
      <c r="H26" s="48"/>
      <c r="I26" s="141"/>
      <c r="J26" s="269"/>
      <c r="K26" s="234"/>
      <c r="L26" s="48"/>
      <c r="M26" s="272"/>
    </row>
    <row r="27" spans="1:13" ht="13.5">
      <c r="A27" s="18" t="s">
        <v>166</v>
      </c>
      <c r="B27" s="55">
        <v>867</v>
      </c>
      <c r="C27" s="55">
        <f>B27-B25</f>
        <v>-47</v>
      </c>
      <c r="D27" s="48">
        <f>B27/B25*100-100</f>
        <v>-5.1422319474835945</v>
      </c>
      <c r="E27" s="48">
        <v>37.1</v>
      </c>
      <c r="F27" s="270">
        <v>33567</v>
      </c>
      <c r="G27" s="234">
        <f>F27-F25</f>
        <v>-1555</v>
      </c>
      <c r="H27" s="48">
        <f>F27/F25*100-100</f>
        <v>-4.4274244063550015</v>
      </c>
      <c r="I27" s="141">
        <v>46</v>
      </c>
      <c r="J27" s="270">
        <v>176439082</v>
      </c>
      <c r="K27" s="234">
        <f>J27-J25</f>
        <v>-3990151</v>
      </c>
      <c r="L27" s="48">
        <f>J27/J25*100-100</f>
        <v>-2.2114770060569953</v>
      </c>
      <c r="M27" s="272">
        <v>63.6</v>
      </c>
    </row>
    <row r="28" spans="1:13" ht="13.5">
      <c r="A28" s="18"/>
      <c r="B28" s="55"/>
      <c r="C28" s="55"/>
      <c r="D28" s="48"/>
      <c r="E28" s="48"/>
      <c r="F28" s="269"/>
      <c r="G28" s="234"/>
      <c r="H28" s="48"/>
      <c r="I28" s="141"/>
      <c r="J28" s="269"/>
      <c r="K28" s="234"/>
      <c r="L28" s="48"/>
      <c r="M28" s="272"/>
    </row>
    <row r="29" spans="1:13" ht="13.5">
      <c r="A29" s="18" t="s">
        <v>167</v>
      </c>
      <c r="B29" s="144">
        <v>865</v>
      </c>
      <c r="C29" s="55">
        <f>B29-B27</f>
        <v>-2</v>
      </c>
      <c r="D29" s="48">
        <f>B29/B27*100-100</f>
        <v>-0.23068050749711233</v>
      </c>
      <c r="E29" s="140">
        <v>37</v>
      </c>
      <c r="F29" s="271">
        <v>33060</v>
      </c>
      <c r="G29" s="234">
        <f>F29-F27</f>
        <v>-507</v>
      </c>
      <c r="H29" s="48">
        <f>F29/F27*100-100</f>
        <v>-1.5104120117972997</v>
      </c>
      <c r="I29" s="141">
        <v>45.8</v>
      </c>
      <c r="J29" s="271">
        <v>198761474</v>
      </c>
      <c r="K29" s="234">
        <f>J29-J27</f>
        <v>22322392</v>
      </c>
      <c r="L29" s="48">
        <f>J29/J27*100-100</f>
        <v>12.65161422682985</v>
      </c>
      <c r="M29" s="141">
        <v>64.4</v>
      </c>
    </row>
    <row r="30" spans="1:13" ht="13.5">
      <c r="A30" s="18"/>
      <c r="B30" s="55"/>
      <c r="C30" s="55"/>
      <c r="D30" s="48"/>
      <c r="E30" s="48"/>
      <c r="F30" s="270"/>
      <c r="G30" s="234"/>
      <c r="H30" s="48"/>
      <c r="I30" s="141"/>
      <c r="J30" s="270"/>
      <c r="K30" s="234"/>
      <c r="L30" s="48"/>
      <c r="M30" s="272"/>
    </row>
    <row r="31" spans="1:13" ht="13.5">
      <c r="A31" s="18" t="s">
        <v>274</v>
      </c>
      <c r="B31" s="55">
        <v>813</v>
      </c>
      <c r="C31" s="55">
        <f>B31-B29</f>
        <v>-52</v>
      </c>
      <c r="D31" s="48">
        <f>B31/B29*100-100</f>
        <v>-6.011560693641613</v>
      </c>
      <c r="E31" s="48">
        <f>B31/'第１表'!B29*100</f>
        <v>37.5</v>
      </c>
      <c r="F31" s="270">
        <v>31609</v>
      </c>
      <c r="G31" s="234">
        <f>F31-F29</f>
        <v>-1451</v>
      </c>
      <c r="H31" s="48">
        <f>F31/F29*100-100</f>
        <v>-4.3889897156684725</v>
      </c>
      <c r="I31" s="48">
        <f>F31/'第１表'!F29*100</f>
        <v>45.844694552416314</v>
      </c>
      <c r="J31" s="270">
        <v>178493872</v>
      </c>
      <c r="K31" s="234">
        <f>J31-J29</f>
        <v>-20267602</v>
      </c>
      <c r="L31" s="48">
        <f>J31/J29*100-100</f>
        <v>-10.196946919401498</v>
      </c>
      <c r="M31" s="141">
        <f>J31/'第１表'!J29*100</f>
        <v>62.69160542630946</v>
      </c>
    </row>
    <row r="32" spans="1:13" ht="13.5">
      <c r="A32" s="11"/>
      <c r="B32" s="4"/>
      <c r="C32" s="4"/>
      <c r="D32" s="4"/>
      <c r="E32" s="4"/>
      <c r="F32" s="10"/>
      <c r="G32" s="4"/>
      <c r="H32" s="142"/>
      <c r="I32" s="34"/>
      <c r="J32" s="10"/>
      <c r="K32" s="4"/>
      <c r="L32" s="4"/>
      <c r="M32" s="34"/>
    </row>
    <row r="37" ht="13.5">
      <c r="C37" s="143"/>
    </row>
    <row r="38" ht="13.5">
      <c r="C38" s="143"/>
    </row>
    <row r="39" ht="13.5">
      <c r="C39" s="143"/>
    </row>
    <row r="40" ht="13.5">
      <c r="C40" s="143"/>
    </row>
    <row r="41" ht="13.5">
      <c r="C41" s="143"/>
    </row>
    <row r="42" ht="13.5">
      <c r="C42" s="143"/>
    </row>
    <row r="43" ht="13.5">
      <c r="C43" s="143"/>
    </row>
    <row r="44" ht="13.5">
      <c r="C44" s="143"/>
    </row>
    <row r="45" ht="13.5">
      <c r="C45" s="143"/>
    </row>
    <row r="46" ht="13.5">
      <c r="C46" s="143"/>
    </row>
    <row r="47" ht="13.5">
      <c r="C47" s="143"/>
    </row>
    <row r="48" ht="13.5">
      <c r="C48" s="143"/>
    </row>
  </sheetData>
  <mergeCells count="3">
    <mergeCell ref="B4:E4"/>
    <mergeCell ref="F4:I4"/>
    <mergeCell ref="J4:M4"/>
  </mergeCells>
  <printOptions/>
  <pageMargins left="0.75" right="0.75" top="1" bottom="1" header="0.512" footer="0.512"/>
  <pageSetup fitToHeight="1"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32"/>
  <sheetViews>
    <sheetView zoomScale="75" zoomScaleNormal="75" zoomScaleSheetLayoutView="75" workbookViewId="0" topLeftCell="A1">
      <selection activeCell="O22" sqref="O22"/>
    </sheetView>
  </sheetViews>
  <sheetFormatPr defaultColWidth="9.00390625" defaultRowHeight="13.5"/>
  <cols>
    <col min="1" max="2" width="9.00390625" style="2" customWidth="1"/>
    <col min="3" max="3" width="8.875" style="2" customWidth="1"/>
    <col min="4" max="9" width="9.00390625" style="2" customWidth="1"/>
    <col min="10" max="11" width="11.125" style="2" customWidth="1"/>
    <col min="12" max="13" width="9.00390625" style="2" customWidth="1"/>
    <col min="14" max="14" width="2.625" style="2" customWidth="1"/>
    <col min="15" max="16384" width="9.00390625" style="2" customWidth="1"/>
  </cols>
  <sheetData>
    <row r="1" ht="13.5">
      <c r="A1" s="2" t="s">
        <v>276</v>
      </c>
    </row>
    <row r="3" ht="13.5">
      <c r="M3" s="36" t="s">
        <v>45</v>
      </c>
    </row>
    <row r="4" spans="1:13" ht="13.5">
      <c r="A4" s="13"/>
      <c r="B4" s="207" t="s">
        <v>46</v>
      </c>
      <c r="C4" s="208"/>
      <c r="D4" s="208"/>
      <c r="E4" s="209"/>
      <c r="F4" s="207" t="s">
        <v>47</v>
      </c>
      <c r="G4" s="208"/>
      <c r="H4" s="208"/>
      <c r="I4" s="209"/>
      <c r="J4" s="207" t="s">
        <v>48</v>
      </c>
      <c r="K4" s="208"/>
      <c r="L4" s="208"/>
      <c r="M4" s="209"/>
    </row>
    <row r="5" spans="1:13" ht="13.5">
      <c r="A5" s="9" t="s">
        <v>153</v>
      </c>
      <c r="B5" s="6"/>
      <c r="C5" s="13"/>
      <c r="D5" s="13"/>
      <c r="E5" s="7" t="s">
        <v>154</v>
      </c>
      <c r="F5" s="6"/>
      <c r="G5" s="13"/>
      <c r="H5" s="13"/>
      <c r="I5" s="7" t="s">
        <v>154</v>
      </c>
      <c r="J5" s="6"/>
      <c r="K5" s="13"/>
      <c r="L5" s="13"/>
      <c r="M5" s="7" t="s">
        <v>154</v>
      </c>
    </row>
    <row r="6" spans="1:13" ht="13.5">
      <c r="A6" s="8"/>
      <c r="B6" s="6"/>
      <c r="C6" s="9" t="s">
        <v>90</v>
      </c>
      <c r="D6" s="9" t="s">
        <v>91</v>
      </c>
      <c r="E6" s="9" t="s">
        <v>155</v>
      </c>
      <c r="F6" s="6"/>
      <c r="G6" s="9" t="s">
        <v>305</v>
      </c>
      <c r="H6" s="9" t="s">
        <v>91</v>
      </c>
      <c r="I6" s="9" t="s">
        <v>155</v>
      </c>
      <c r="J6" s="6"/>
      <c r="K6" s="9" t="s">
        <v>304</v>
      </c>
      <c r="L6" s="9" t="s">
        <v>91</v>
      </c>
      <c r="M6" s="9" t="s">
        <v>155</v>
      </c>
    </row>
    <row r="7" spans="1:13" ht="13.5">
      <c r="A7" s="11"/>
      <c r="B7" s="10"/>
      <c r="C7" s="11"/>
      <c r="D7" s="11"/>
      <c r="E7" s="12" t="s">
        <v>156</v>
      </c>
      <c r="F7" s="10"/>
      <c r="G7" s="11"/>
      <c r="H7" s="11"/>
      <c r="I7" s="12" t="s">
        <v>156</v>
      </c>
      <c r="J7" s="10"/>
      <c r="K7" s="11"/>
      <c r="L7" s="11"/>
      <c r="M7" s="12" t="s">
        <v>156</v>
      </c>
    </row>
    <row r="8" spans="1:13" ht="13.5">
      <c r="A8" s="13"/>
      <c r="B8" s="45"/>
      <c r="C8" s="45"/>
      <c r="D8" s="45"/>
      <c r="E8" s="45"/>
      <c r="F8" s="89"/>
      <c r="G8" s="45"/>
      <c r="H8" s="45"/>
      <c r="I8" s="45"/>
      <c r="J8" s="89"/>
      <c r="K8" s="45"/>
      <c r="L8" s="45"/>
      <c r="M8" s="46"/>
    </row>
    <row r="9" spans="1:13" ht="13.5">
      <c r="A9" s="18" t="s">
        <v>157</v>
      </c>
      <c r="B9" s="55">
        <v>651</v>
      </c>
      <c r="C9" s="55">
        <v>10</v>
      </c>
      <c r="D9" s="52">
        <v>1.560062402496115</v>
      </c>
      <c r="E9" s="52">
        <v>25.3</v>
      </c>
      <c r="F9" s="269">
        <v>23733</v>
      </c>
      <c r="G9" s="234">
        <v>1187</v>
      </c>
      <c r="H9" s="52">
        <v>5.264791980839178</v>
      </c>
      <c r="I9" s="52">
        <v>30.1</v>
      </c>
      <c r="J9" s="269">
        <v>53816729</v>
      </c>
      <c r="K9" s="234">
        <v>6223353</v>
      </c>
      <c r="L9" s="52">
        <v>13.076090672786052</v>
      </c>
      <c r="M9" s="49">
        <v>20.8</v>
      </c>
    </row>
    <row r="10" spans="1:13" ht="13.5">
      <c r="A10" s="18"/>
      <c r="B10" s="55"/>
      <c r="C10" s="55"/>
      <c r="D10" s="52"/>
      <c r="E10" s="52"/>
      <c r="F10" s="269"/>
      <c r="G10" s="234"/>
      <c r="H10" s="52"/>
      <c r="I10" s="52"/>
      <c r="J10" s="269"/>
      <c r="K10" s="234"/>
      <c r="L10" s="52"/>
      <c r="M10" s="49"/>
    </row>
    <row r="11" spans="1:13" ht="13.5">
      <c r="A11" s="18" t="s">
        <v>158</v>
      </c>
      <c r="B11" s="55">
        <v>709</v>
      </c>
      <c r="C11" s="55">
        <f>B11-B9</f>
        <v>58</v>
      </c>
      <c r="D11" s="52">
        <f>B11/B9*100-100</f>
        <v>8.909370199692773</v>
      </c>
      <c r="E11" s="52">
        <v>27.1</v>
      </c>
      <c r="F11" s="269">
        <v>26307</v>
      </c>
      <c r="G11" s="234">
        <f>F11-F9</f>
        <v>2574</v>
      </c>
      <c r="H11" s="52">
        <f>F11/F9*100-100</f>
        <v>10.845657944634056</v>
      </c>
      <c r="I11" s="52">
        <v>31.6</v>
      </c>
      <c r="J11" s="269">
        <v>62070228</v>
      </c>
      <c r="K11" s="234">
        <f>J11-J9</f>
        <v>8253499</v>
      </c>
      <c r="L11" s="52">
        <f>J11/J9*100-100</f>
        <v>15.336307414744581</v>
      </c>
      <c r="M11" s="49">
        <v>22.2</v>
      </c>
    </row>
    <row r="12" spans="1:13" ht="13.5">
      <c r="A12" s="18"/>
      <c r="B12" s="55"/>
      <c r="C12" s="55"/>
      <c r="D12" s="52"/>
      <c r="E12" s="52"/>
      <c r="F12" s="269"/>
      <c r="G12" s="234"/>
      <c r="H12" s="52"/>
      <c r="I12" s="52"/>
      <c r="J12" s="269"/>
      <c r="K12" s="234"/>
      <c r="L12" s="52"/>
      <c r="M12" s="49"/>
    </row>
    <row r="13" spans="1:13" ht="13.5">
      <c r="A13" s="18" t="s">
        <v>159</v>
      </c>
      <c r="B13" s="55">
        <v>704</v>
      </c>
      <c r="C13" s="55">
        <f>B13-B11</f>
        <v>-5</v>
      </c>
      <c r="D13" s="52">
        <f>B13/B11*100-100</f>
        <v>-0.7052186177715072</v>
      </c>
      <c r="E13" s="52">
        <v>27.5</v>
      </c>
      <c r="F13" s="269">
        <v>26382</v>
      </c>
      <c r="G13" s="234">
        <f>F13-F11</f>
        <v>75</v>
      </c>
      <c r="H13" s="52">
        <f>F13/F11*100-100</f>
        <v>0.28509522180408453</v>
      </c>
      <c r="I13" s="52">
        <v>31.3</v>
      </c>
      <c r="J13" s="269">
        <v>63723139</v>
      </c>
      <c r="K13" s="234">
        <f>J13-J11</f>
        <v>1652911</v>
      </c>
      <c r="L13" s="52">
        <f>J13/J11*100-100</f>
        <v>2.662969112986019</v>
      </c>
      <c r="M13" s="49">
        <v>23.3</v>
      </c>
    </row>
    <row r="14" spans="1:13" ht="13.5">
      <c r="A14" s="18"/>
      <c r="B14" s="55"/>
      <c r="C14" s="55"/>
      <c r="D14" s="52"/>
      <c r="E14" s="52"/>
      <c r="F14" s="269"/>
      <c r="G14" s="234"/>
      <c r="H14" s="52"/>
      <c r="I14" s="52"/>
      <c r="J14" s="269"/>
      <c r="K14" s="234"/>
      <c r="L14" s="52"/>
      <c r="M14" s="49"/>
    </row>
    <row r="15" spans="1:13" ht="13.5">
      <c r="A15" s="18" t="s">
        <v>160</v>
      </c>
      <c r="B15" s="55">
        <v>720</v>
      </c>
      <c r="C15" s="55">
        <f>B15-B13</f>
        <v>16</v>
      </c>
      <c r="D15" s="52">
        <f>B15/B13*100-100</f>
        <v>2.2727272727272663</v>
      </c>
      <c r="E15" s="52">
        <v>27.5</v>
      </c>
      <c r="F15" s="269">
        <v>26416</v>
      </c>
      <c r="G15" s="234">
        <f>F15-F13</f>
        <v>34</v>
      </c>
      <c r="H15" s="52">
        <f>F15/F13*100-100</f>
        <v>0.12887574861647977</v>
      </c>
      <c r="I15" s="52">
        <v>31.6</v>
      </c>
      <c r="J15" s="269">
        <v>64602764</v>
      </c>
      <c r="K15" s="234">
        <f>J15-J13</f>
        <v>879625</v>
      </c>
      <c r="L15" s="52">
        <f>J15/J13*100-100</f>
        <v>1.3803855456649785</v>
      </c>
      <c r="M15" s="49">
        <v>24.8</v>
      </c>
    </row>
    <row r="16" spans="1:13" ht="13.5">
      <c r="A16" s="18"/>
      <c r="B16" s="55"/>
      <c r="C16" s="55"/>
      <c r="D16" s="52"/>
      <c r="E16" s="52"/>
      <c r="F16" s="269"/>
      <c r="G16" s="234"/>
      <c r="H16" s="52"/>
      <c r="I16" s="52"/>
      <c r="J16" s="269"/>
      <c r="K16" s="234"/>
      <c r="L16" s="52"/>
      <c r="M16" s="49"/>
    </row>
    <row r="17" spans="1:13" ht="13.5">
      <c r="A17" s="18" t="s">
        <v>161</v>
      </c>
      <c r="B17" s="55">
        <v>698</v>
      </c>
      <c r="C17" s="55">
        <f>B17-B15</f>
        <v>-22</v>
      </c>
      <c r="D17" s="52">
        <f>B17/B15*100-100</f>
        <v>-3.055555555555557</v>
      </c>
      <c r="E17" s="52">
        <v>27.9</v>
      </c>
      <c r="F17" s="269">
        <v>25813</v>
      </c>
      <c r="G17" s="234">
        <f>F17-F15</f>
        <v>-603</v>
      </c>
      <c r="H17" s="52">
        <f>F17/F15*100-100</f>
        <v>-2.282707450030287</v>
      </c>
      <c r="I17" s="52">
        <v>31.4</v>
      </c>
      <c r="J17" s="269">
        <v>63294310</v>
      </c>
      <c r="K17" s="234">
        <f>J17-J15</f>
        <v>-1308454</v>
      </c>
      <c r="L17" s="52">
        <f>J17/J15*100-100</f>
        <v>-2.0253839293934846</v>
      </c>
      <c r="M17" s="49">
        <v>24.5</v>
      </c>
    </row>
    <row r="18" spans="1:13" ht="13.5">
      <c r="A18" s="18"/>
      <c r="B18" s="55"/>
      <c r="C18" s="55"/>
      <c r="D18" s="52"/>
      <c r="E18" s="52"/>
      <c r="F18" s="269"/>
      <c r="G18" s="234"/>
      <c r="H18" s="52"/>
      <c r="I18" s="52"/>
      <c r="J18" s="269"/>
      <c r="K18" s="234"/>
      <c r="L18" s="52"/>
      <c r="M18" s="49"/>
    </row>
    <row r="19" spans="1:13" ht="13.5">
      <c r="A19" s="18" t="s">
        <v>162</v>
      </c>
      <c r="B19" s="55">
        <v>698</v>
      </c>
      <c r="C19" s="55">
        <f>B19-B17</f>
        <v>0</v>
      </c>
      <c r="D19" s="52">
        <f>B19/B17*100-100</f>
        <v>0</v>
      </c>
      <c r="E19" s="52">
        <v>27.9</v>
      </c>
      <c r="F19" s="269">
        <v>25557</v>
      </c>
      <c r="G19" s="234">
        <f>F19-F17</f>
        <v>-256</v>
      </c>
      <c r="H19" s="52">
        <f>F19/F17*100-100</f>
        <v>-0.9917483438577506</v>
      </c>
      <c r="I19" s="52">
        <v>31.6</v>
      </c>
      <c r="J19" s="269">
        <v>66187054</v>
      </c>
      <c r="K19" s="234">
        <f>J19-J17</f>
        <v>2892744</v>
      </c>
      <c r="L19" s="52">
        <f>J19/J17*100-100</f>
        <v>4.570306556782128</v>
      </c>
      <c r="M19" s="49">
        <v>24.1</v>
      </c>
    </row>
    <row r="20" spans="1:13" ht="13.5">
      <c r="A20" s="18"/>
      <c r="B20" s="55"/>
      <c r="C20" s="55"/>
      <c r="D20" s="52"/>
      <c r="E20" s="52"/>
      <c r="F20" s="269"/>
      <c r="G20" s="234"/>
      <c r="H20" s="52"/>
      <c r="I20" s="52"/>
      <c r="J20" s="269"/>
      <c r="K20" s="234"/>
      <c r="L20" s="52"/>
      <c r="M20" s="49"/>
    </row>
    <row r="21" spans="1:13" ht="13.5">
      <c r="A21" s="18" t="s">
        <v>163</v>
      </c>
      <c r="B21" s="55">
        <v>664</v>
      </c>
      <c r="C21" s="55">
        <f>B21-B19</f>
        <v>-34</v>
      </c>
      <c r="D21" s="52">
        <f>B21/B19*100-100</f>
        <v>-4.8710601719197655</v>
      </c>
      <c r="E21" s="52">
        <v>28.1</v>
      </c>
      <c r="F21" s="269">
        <v>25233</v>
      </c>
      <c r="G21" s="234">
        <f>F21-F19</f>
        <v>-324</v>
      </c>
      <c r="H21" s="52">
        <f>F21/F19*100-100</f>
        <v>-1.2677544312712712</v>
      </c>
      <c r="I21" s="52">
        <v>32.4</v>
      </c>
      <c r="J21" s="269">
        <v>72235408</v>
      </c>
      <c r="K21" s="234">
        <f>J21-J19</f>
        <v>6048354</v>
      </c>
      <c r="L21" s="52">
        <f>J21/J19*100-100</f>
        <v>9.138273475655836</v>
      </c>
      <c r="M21" s="49">
        <v>27</v>
      </c>
    </row>
    <row r="22" spans="1:13" ht="13.5">
      <c r="A22" s="18"/>
      <c r="B22" s="55"/>
      <c r="C22" s="55"/>
      <c r="D22" s="52"/>
      <c r="E22" s="52"/>
      <c r="F22" s="269"/>
      <c r="G22" s="234"/>
      <c r="H22" s="52"/>
      <c r="I22" s="52"/>
      <c r="J22" s="269"/>
      <c r="K22" s="234"/>
      <c r="L22" s="52"/>
      <c r="M22" s="49"/>
    </row>
    <row r="23" spans="1:13" ht="13.5">
      <c r="A23" s="18" t="s">
        <v>164</v>
      </c>
      <c r="B23" s="55">
        <v>657</v>
      </c>
      <c r="C23" s="55">
        <f>B23-B21</f>
        <v>-7</v>
      </c>
      <c r="D23" s="52">
        <f>B23/B21*100-100</f>
        <v>-1.0542168674698758</v>
      </c>
      <c r="E23" s="52">
        <v>28.1</v>
      </c>
      <c r="F23" s="269">
        <v>25363</v>
      </c>
      <c r="G23" s="234">
        <f>F23-F21</f>
        <v>130</v>
      </c>
      <c r="H23" s="52">
        <f>F23/F21*100-100</f>
        <v>0.5151983513652709</v>
      </c>
      <c r="I23" s="52">
        <v>32.6</v>
      </c>
      <c r="J23" s="269">
        <v>78308603</v>
      </c>
      <c r="K23" s="234">
        <f>J23-J21</f>
        <v>6073195</v>
      </c>
      <c r="L23" s="52">
        <f>J23/J21*100-100</f>
        <v>8.407504253315778</v>
      </c>
      <c r="M23" s="49">
        <v>26.6</v>
      </c>
    </row>
    <row r="24" spans="1:13" ht="13.5">
      <c r="A24" s="18"/>
      <c r="B24" s="55"/>
      <c r="C24" s="55"/>
      <c r="D24" s="52"/>
      <c r="E24" s="52"/>
      <c r="F24" s="269"/>
      <c r="G24" s="234"/>
      <c r="H24" s="52"/>
      <c r="I24" s="52"/>
      <c r="J24" s="269"/>
      <c r="K24" s="234"/>
      <c r="L24" s="52"/>
      <c r="M24" s="49"/>
    </row>
    <row r="25" spans="1:13" ht="13.5">
      <c r="A25" s="18" t="s">
        <v>165</v>
      </c>
      <c r="B25" s="55">
        <v>700</v>
      </c>
      <c r="C25" s="55">
        <f>B25-B23</f>
        <v>43</v>
      </c>
      <c r="D25" s="52">
        <f>B25/B23*100-100</f>
        <v>6.544901065449011</v>
      </c>
      <c r="E25" s="52">
        <v>27.8</v>
      </c>
      <c r="F25" s="269">
        <v>25120</v>
      </c>
      <c r="G25" s="234">
        <f>F25-F23</f>
        <v>-243</v>
      </c>
      <c r="H25" s="52">
        <f>F25/F23*100-100</f>
        <v>-0.958088554193111</v>
      </c>
      <c r="I25" s="52">
        <v>32.5</v>
      </c>
      <c r="J25" s="269">
        <v>78035823</v>
      </c>
      <c r="K25" s="234">
        <f>J25-J23</f>
        <v>-272780</v>
      </c>
      <c r="L25" s="52">
        <f>J25/J23*100-100</f>
        <v>-0.34833976031981706</v>
      </c>
      <c r="M25" s="49">
        <v>27.6</v>
      </c>
    </row>
    <row r="26" spans="1:13" ht="13.5">
      <c r="A26" s="18"/>
      <c r="B26" s="55"/>
      <c r="C26" s="55"/>
      <c r="D26" s="52"/>
      <c r="E26" s="52"/>
      <c r="F26" s="269"/>
      <c r="G26" s="234"/>
      <c r="H26" s="52"/>
      <c r="I26" s="52"/>
      <c r="J26" s="269"/>
      <c r="K26" s="234"/>
      <c r="L26" s="52"/>
      <c r="M26" s="49"/>
    </row>
    <row r="27" spans="1:13" ht="13.5">
      <c r="A27" s="18" t="s">
        <v>166</v>
      </c>
      <c r="B27" s="55">
        <v>657</v>
      </c>
      <c r="C27" s="55">
        <f>B27-B25</f>
        <v>-43</v>
      </c>
      <c r="D27" s="52">
        <f>B27/B25*100-100</f>
        <v>-6.142857142857139</v>
      </c>
      <c r="E27" s="52">
        <v>28.1</v>
      </c>
      <c r="F27" s="270">
        <v>24202</v>
      </c>
      <c r="G27" s="234">
        <f>F27-F25</f>
        <v>-918</v>
      </c>
      <c r="H27" s="52">
        <f>F27/F25*100-100</f>
        <v>-3.654458598726123</v>
      </c>
      <c r="I27" s="52">
        <v>33.2</v>
      </c>
      <c r="J27" s="270">
        <v>80230577</v>
      </c>
      <c r="K27" s="234">
        <f>J27-J25</f>
        <v>2194754</v>
      </c>
      <c r="L27" s="52">
        <f>J27/J25*100-100</f>
        <v>2.812495486848391</v>
      </c>
      <c r="M27" s="49">
        <v>28.9</v>
      </c>
    </row>
    <row r="28" spans="1:13" ht="13.5">
      <c r="A28" s="18"/>
      <c r="B28" s="55"/>
      <c r="C28" s="55"/>
      <c r="D28" s="52"/>
      <c r="E28" s="52"/>
      <c r="F28" s="269"/>
      <c r="G28" s="234"/>
      <c r="H28" s="52"/>
      <c r="I28" s="52"/>
      <c r="J28" s="269"/>
      <c r="K28" s="234"/>
      <c r="L28" s="52"/>
      <c r="M28" s="49"/>
    </row>
    <row r="29" spans="1:13" ht="13.5">
      <c r="A29" s="18" t="s">
        <v>167</v>
      </c>
      <c r="B29" s="55">
        <v>661</v>
      </c>
      <c r="C29" s="55">
        <f>B29-B27</f>
        <v>4</v>
      </c>
      <c r="D29" s="52">
        <f>B29/B27*100-100</f>
        <v>0.6088280060882738</v>
      </c>
      <c r="E29" s="52">
        <v>28.1</v>
      </c>
      <c r="F29" s="269">
        <v>24758</v>
      </c>
      <c r="G29" s="234">
        <f>F29-F27</f>
        <v>556</v>
      </c>
      <c r="H29" s="52">
        <f>F29/F27*100-100</f>
        <v>2.2973307991075274</v>
      </c>
      <c r="I29" s="52">
        <v>34.3</v>
      </c>
      <c r="J29" s="269">
        <v>94868174</v>
      </c>
      <c r="K29" s="234">
        <f>J29-J27</f>
        <v>14637597</v>
      </c>
      <c r="L29" s="52">
        <f>J29/J27*100-100</f>
        <v>18.2444119777426</v>
      </c>
      <c r="M29" s="49">
        <v>30.7</v>
      </c>
    </row>
    <row r="30" spans="1:13" ht="13.5">
      <c r="A30" s="18"/>
      <c r="B30" s="55"/>
      <c r="C30" s="55"/>
      <c r="D30" s="52"/>
      <c r="E30" s="52"/>
      <c r="F30" s="269"/>
      <c r="G30" s="234"/>
      <c r="H30" s="52"/>
      <c r="I30" s="52"/>
      <c r="J30" s="269"/>
      <c r="K30" s="234"/>
      <c r="L30" s="52"/>
      <c r="M30" s="49"/>
    </row>
    <row r="31" spans="1:13" ht="13.5">
      <c r="A31" s="18" t="s">
        <v>275</v>
      </c>
      <c r="B31" s="55">
        <v>607</v>
      </c>
      <c r="C31" s="55">
        <v>-54</v>
      </c>
      <c r="D31" s="52">
        <v>-8.16944024205749</v>
      </c>
      <c r="E31" s="52">
        <v>27.998154981549817</v>
      </c>
      <c r="F31" s="270">
        <v>23753</v>
      </c>
      <c r="G31" s="55">
        <v>-1005</v>
      </c>
      <c r="H31" s="52">
        <v>-4.059293965586889</v>
      </c>
      <c r="I31" s="52">
        <v>34.45060045251494</v>
      </c>
      <c r="J31" s="270">
        <v>83947554</v>
      </c>
      <c r="K31" s="55">
        <v>-10920620</v>
      </c>
      <c r="L31" s="52">
        <v>-11.511363125846614</v>
      </c>
      <c r="M31" s="49">
        <v>29.48452444278763</v>
      </c>
    </row>
    <row r="32" spans="1:13" ht="13.5">
      <c r="A32" s="11"/>
      <c r="B32" s="4"/>
      <c r="C32" s="4"/>
      <c r="D32" s="4"/>
      <c r="E32" s="4"/>
      <c r="F32" s="10"/>
      <c r="G32" s="4"/>
      <c r="H32" s="4"/>
      <c r="I32" s="4"/>
      <c r="J32" s="10"/>
      <c r="K32" s="4"/>
      <c r="L32" s="4"/>
      <c r="M32" s="34"/>
    </row>
  </sheetData>
  <mergeCells count="3">
    <mergeCell ref="B4:E4"/>
    <mergeCell ref="F4:I4"/>
    <mergeCell ref="J4:M4"/>
  </mergeCells>
  <printOptions/>
  <pageMargins left="0.75" right="0.75" top="1" bottom="1" header="0.512" footer="0.51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 </cp:lastModifiedBy>
  <cp:lastPrinted>2003-02-25T07:12:42Z</cp:lastPrinted>
  <dcterms:created xsi:type="dcterms:W3CDTF">1999-04-26T01:27:57Z</dcterms:created>
  <dcterms:modified xsi:type="dcterms:W3CDTF">2003-04-10T07:04:04Z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